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8325" tabRatio="500" activeTab="0"/>
  </bookViews>
  <sheets>
    <sheet name="Feuil1" sheetId="1" r:id="rId1"/>
    <sheet name="salaires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<sst xmlns="http://schemas.openxmlformats.org/spreadsheetml/2006/main" count="104" uniqueCount="96">
  <si>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>Entretiens réparations</t>
  </si>
  <si>
    <t>autres services extérieurs</t>
  </si>
  <si>
    <t>—Services extérieurs</t>
  </si>
  <si>
    <t>Region Centre (Cap'Asso)</t>
  </si>
  <si>
    <t>—Reprise / dotations aux provisions</t>
  </si>
  <si>
    <t>Eau Gaz Electricité</t>
  </si>
  <si>
    <t>Carburant</t>
  </si>
  <si>
    <t>Total des produits</t>
  </si>
  <si>
    <t>Total des charges</t>
  </si>
  <si>
    <t>Résultat (réalisé)</t>
  </si>
  <si>
    <t>—Charges Exceptionnels</t>
  </si>
  <si>
    <t>Résultat de l'exercice</t>
  </si>
  <si>
    <t>—Achats</t>
  </si>
  <si>
    <t>Résultat exceptionnel</t>
  </si>
  <si>
    <t>Vacations Indemn Arbitres</t>
  </si>
  <si>
    <t>Personnel extérieur</t>
  </si>
  <si>
    <t>Honoraires: médical</t>
  </si>
  <si>
    <t>Frais postaux et télécom</t>
  </si>
  <si>
    <t>Divers services</t>
  </si>
  <si>
    <t>—Autres services extérieurs</t>
  </si>
  <si>
    <t>—Impôts Taxes, vers assimil</t>
  </si>
  <si>
    <t>Rémunérations personnels</t>
  </si>
  <si>
    <t>Charges sociales</t>
  </si>
  <si>
    <t>Autres charges</t>
  </si>
  <si>
    <t>—Charges de personnels</t>
  </si>
  <si>
    <t>Affiliations Reversement</t>
  </si>
  <si>
    <t>Licences Reversement</t>
  </si>
  <si>
    <t>Mutations Reversement</t>
  </si>
  <si>
    <t>Indemnités formations Reversement</t>
  </si>
  <si>
    <t>Engagement compétitions Reversement</t>
  </si>
  <si>
    <t>Aides aux comités département</t>
  </si>
  <si>
    <t>Aides aux athlètes</t>
  </si>
  <si>
    <t>Autres aides</t>
  </si>
  <si>
    <t>—Charges de gestion</t>
  </si>
  <si>
    <t>—Dotations prov &amp; amort</t>
  </si>
  <si>
    <t>S/T Charges d' Exploitation</t>
  </si>
  <si>
    <t>Résultat exploitation</t>
  </si>
  <si>
    <t>—Produits Financiers</t>
  </si>
  <si>
    <t>—Charges Financières</t>
  </si>
  <si>
    <t>Résultat financier</t>
  </si>
  <si>
    <t>—Produits Exceptionnels</t>
  </si>
  <si>
    <t>Produits</t>
  </si>
  <si>
    <t>Stages</t>
  </si>
  <si>
    <t>Formations</t>
  </si>
  <si>
    <t>Internat pôle et autres prestations</t>
  </si>
  <si>
    <t>Refacturation</t>
  </si>
  <si>
    <t>Autres produits activités</t>
  </si>
  <si>
    <t>—Vente Produits activités</t>
  </si>
  <si>
    <t>Etat - DRJS</t>
  </si>
  <si>
    <t>Region Centre</t>
  </si>
  <si>
    <t>FFTT</t>
  </si>
  <si>
    <t>Autres subventions</t>
  </si>
  <si>
    <t>—Subventions</t>
  </si>
  <si>
    <t>Affiliations</t>
  </si>
  <si>
    <t>Licences</t>
  </si>
  <si>
    <t>Mutations</t>
  </si>
  <si>
    <t>Indemnités formations</t>
  </si>
  <si>
    <t>Engagement compétitions</t>
  </si>
  <si>
    <t>Aides diverses</t>
  </si>
  <si>
    <t>—Cotisations</t>
  </si>
  <si>
    <t>—Transferts de charges</t>
  </si>
  <si>
    <t>S/T Produits d'Exploitation</t>
  </si>
  <si>
    <t>Charges</t>
  </si>
  <si>
    <t>Achats Equipements et mat</t>
  </si>
  <si>
    <t>Fournitures administratives</t>
  </si>
  <si>
    <t>Autres"achats"</t>
  </si>
  <si>
    <t>Locations: salles/mat/mat transport …</t>
  </si>
  <si>
    <t>Budget
Exercice N</t>
  </si>
  <si>
    <t>Budget
Exercice N+1</t>
  </si>
  <si>
    <t>Budget
Exercice N-1</t>
  </si>
  <si>
    <t>PING PONG MAG</t>
  </si>
  <si>
    <t>Licences Promotionnelles reversement</t>
  </si>
  <si>
    <t>Aides aux Clubs</t>
  </si>
  <si>
    <t>Déplacement / Hébergement/Réception</t>
  </si>
  <si>
    <t>2018-2019</t>
  </si>
  <si>
    <t>Ping Pong Mag</t>
  </si>
  <si>
    <t>2019-2020</t>
  </si>
  <si>
    <t>Budget
Exercice N-2</t>
  </si>
  <si>
    <t>2020-2021</t>
  </si>
  <si>
    <t>Quote Part Opé. Faites en Commun</t>
  </si>
  <si>
    <t>Personnel Ext Administratif</t>
  </si>
  <si>
    <t>Indemnités CTN</t>
  </si>
  <si>
    <t>2021-2022</t>
  </si>
  <si>
    <t>Etat - ANS</t>
  </si>
  <si>
    <t>Honoraires et frais divers COVID 19</t>
  </si>
  <si>
    <t xml:space="preserve">2021-2022
Révisé </t>
  </si>
  <si>
    <t>2022-2023</t>
  </si>
  <si>
    <t>Aides Covid 19</t>
  </si>
  <si>
    <t>Salaire</t>
  </si>
  <si>
    <t xml:space="preserve">Edith </t>
  </si>
  <si>
    <t xml:space="preserve">Reférents développement </t>
  </si>
  <si>
    <t xml:space="preserve">Bahain </t>
  </si>
  <si>
    <t xml:space="preserve">Bardin </t>
  </si>
  <si>
    <t xml:space="preserve">berger </t>
  </si>
  <si>
    <t>Gaudelas</t>
  </si>
  <si>
    <t>Budget prévisionnel de l'exercice 2022-2023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</si>
</sst>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&quot;€&quot;;[Red]#,##0.00&quot;€&quot;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right" vertical="center"/>
    </xf>
    <xf numFmtId="0" fontId="1" fillId="39" borderId="10" xfId="0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0</xdr:row>
      <xdr:rowOff>1171575</xdr:rowOff>
    </xdr:to>
    <xdr:pic>
      <xdr:nvPicPr>
        <xdr:cNvPr id="1" name="Image 1" descr="Bandeau-haut-Ligue-2019-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4"/>
  <sheetViews>
    <sheetView tabSelected="1" zoomScalePageLayoutView="0" workbookViewId="0" topLeftCell="A1">
      <selection activeCell="J3" sqref="J3"/>
    </sheetView>
  </sheetViews>
  <sheetFormatPr defaultColWidth="11.00390625" defaultRowHeight="12.75"/>
  <cols>
    <col min="1" max="1" width="3.25390625" style="11" customWidth="1"/>
    <col min="2" max="2" width="33.75390625" style="11" customWidth="1"/>
    <col min="3" max="3" width="14.00390625" style="11" customWidth="1"/>
    <col min="4" max="4" width="13.25390625" style="11" customWidth="1"/>
    <col min="5" max="5" width="11.00390625" style="11" customWidth="1"/>
    <col min="6" max="8" width="14.375" style="11" customWidth="1"/>
    <col min="9" max="9" width="11.00390625" style="11" customWidth="1"/>
    <col min="10" max="10" width="22.75390625" style="11" bestFit="1" customWidth="1"/>
    <col min="11" max="16384" width="11.00390625" style="11" customWidth="1"/>
  </cols>
  <sheetData>
    <row r="1" ht="93.75" customHeight="1"/>
    <row r="2" spans="1:6" ht="21.75" customHeight="1">
      <c r="A2" s="24" t="s">
        <v>95</v>
      </c>
      <c r="B2" s="24"/>
      <c r="C2" s="24"/>
      <c r="D2" s="24"/>
      <c r="E2" s="24"/>
      <c r="F2" s="24"/>
    </row>
    <row r="3" spans="2:3" ht="20.25" customHeight="1">
      <c r="B3" s="2"/>
      <c r="C3" s="15"/>
    </row>
    <row r="4" spans="3:8" ht="41.25" customHeight="1">
      <c r="C4" s="7" t="s">
        <v>77</v>
      </c>
      <c r="D4" s="7" t="s">
        <v>69</v>
      </c>
      <c r="E4" s="7" t="s">
        <v>67</v>
      </c>
      <c r="F4" s="7" t="s">
        <v>68</v>
      </c>
      <c r="G4" s="7" t="s">
        <v>68</v>
      </c>
      <c r="H4" s="7" t="s">
        <v>68</v>
      </c>
    </row>
    <row r="5" spans="1:8" ht="33.75" customHeight="1">
      <c r="A5" s="16"/>
      <c r="B5" s="3" t="s">
        <v>41</v>
      </c>
      <c r="C5" s="12" t="s">
        <v>74</v>
      </c>
      <c r="D5" s="12" t="s">
        <v>76</v>
      </c>
      <c r="E5" s="12" t="s">
        <v>78</v>
      </c>
      <c r="F5" s="12" t="s">
        <v>82</v>
      </c>
      <c r="G5" s="14" t="s">
        <v>85</v>
      </c>
      <c r="H5" s="12" t="s">
        <v>86</v>
      </c>
    </row>
    <row r="6" spans="1:8" ht="12.75">
      <c r="A6" s="8"/>
      <c r="B6" s="8"/>
      <c r="C6" s="8"/>
      <c r="D6" s="8"/>
      <c r="E6" s="8"/>
      <c r="F6" s="8"/>
      <c r="G6" s="8"/>
      <c r="H6" s="8"/>
    </row>
    <row r="7" spans="1:8" ht="12.75">
      <c r="A7" s="8"/>
      <c r="B7" s="8" t="s">
        <v>42</v>
      </c>
      <c r="C7" s="8">
        <v>20000</v>
      </c>
      <c r="D7" s="8">
        <v>30000</v>
      </c>
      <c r="E7" s="8">
        <v>31000</v>
      </c>
      <c r="F7" s="8">
        <v>30000</v>
      </c>
      <c r="G7" s="8">
        <v>30000</v>
      </c>
      <c r="H7" s="8">
        <v>30000</v>
      </c>
    </row>
    <row r="8" spans="1:8" ht="12.75">
      <c r="A8" s="8"/>
      <c r="B8" s="8" t="s">
        <v>43</v>
      </c>
      <c r="C8" s="8">
        <v>10000</v>
      </c>
      <c r="D8" s="8">
        <v>10000</v>
      </c>
      <c r="E8" s="8">
        <v>10000</v>
      </c>
      <c r="F8" s="8">
        <v>10000</v>
      </c>
      <c r="G8" s="8">
        <v>10000</v>
      </c>
      <c r="H8" s="8">
        <v>10000</v>
      </c>
    </row>
    <row r="9" spans="1:8" ht="12.75">
      <c r="A9" s="8"/>
      <c r="B9" s="8" t="s">
        <v>44</v>
      </c>
      <c r="C9" s="8">
        <v>50000</v>
      </c>
      <c r="D9" s="8">
        <v>50000</v>
      </c>
      <c r="E9" s="8">
        <v>40000</v>
      </c>
      <c r="F9" s="8">
        <v>38000</v>
      </c>
      <c r="G9" s="8">
        <v>38000</v>
      </c>
      <c r="H9" s="8">
        <v>38000</v>
      </c>
    </row>
    <row r="10" spans="1:8" ht="12.75">
      <c r="A10" s="8"/>
      <c r="B10" s="8" t="s">
        <v>45</v>
      </c>
      <c r="C10" s="8">
        <v>24000</v>
      </c>
      <c r="D10" s="8">
        <v>14000</v>
      </c>
      <c r="E10" s="8">
        <v>12000</v>
      </c>
      <c r="F10" s="8">
        <v>10500</v>
      </c>
      <c r="G10" s="8">
        <v>10500</v>
      </c>
      <c r="H10" s="8">
        <v>10500</v>
      </c>
    </row>
    <row r="11" spans="1:8" ht="12.75">
      <c r="A11" s="8"/>
      <c r="B11" s="8" t="s">
        <v>46</v>
      </c>
      <c r="C11" s="8">
        <v>8000</v>
      </c>
      <c r="D11" s="8">
        <v>2000</v>
      </c>
      <c r="E11" s="8">
        <v>2800</v>
      </c>
      <c r="F11" s="8">
        <v>2000</v>
      </c>
      <c r="G11" s="8">
        <v>2000</v>
      </c>
      <c r="H11" s="8">
        <v>2000</v>
      </c>
    </row>
    <row r="12" spans="1:8" ht="12.75">
      <c r="A12" s="17">
        <v>70</v>
      </c>
      <c r="B12" s="17" t="s">
        <v>47</v>
      </c>
      <c r="C12" s="17">
        <v>112000</v>
      </c>
      <c r="D12" s="17">
        <f>SUM(D7:D11)</f>
        <v>106000</v>
      </c>
      <c r="E12" s="17">
        <f>SUM(E7:E11)</f>
        <v>95800</v>
      </c>
      <c r="F12" s="17">
        <f>SUM(F7:F11)</f>
        <v>90500</v>
      </c>
      <c r="G12" s="17">
        <f>SUM(G7:G11)</f>
        <v>90500</v>
      </c>
      <c r="H12" s="17">
        <f>SUM(H7:H11)</f>
        <v>90500</v>
      </c>
    </row>
    <row r="13" spans="1:8" ht="12.75">
      <c r="A13" s="8"/>
      <c r="B13" s="8"/>
      <c r="C13" s="8"/>
      <c r="D13" s="8"/>
      <c r="E13" s="8"/>
      <c r="F13" s="8"/>
      <c r="G13" s="8"/>
      <c r="H13" s="8"/>
    </row>
    <row r="14" spans="1:8" ht="12.75">
      <c r="A14" s="8"/>
      <c r="B14" s="8" t="s">
        <v>83</v>
      </c>
      <c r="C14" s="8">
        <v>45500</v>
      </c>
      <c r="D14" s="8">
        <v>32000</v>
      </c>
      <c r="E14" s="8">
        <v>32000</v>
      </c>
      <c r="F14" s="8">
        <v>31000</v>
      </c>
      <c r="G14" s="18">
        <v>21000</v>
      </c>
      <c r="H14" s="18">
        <v>21000</v>
      </c>
    </row>
    <row r="15" spans="1:8" ht="12.75">
      <c r="A15" s="8"/>
      <c r="B15" s="8" t="s">
        <v>48</v>
      </c>
      <c r="C15" s="8">
        <v>10000</v>
      </c>
      <c r="D15" s="8">
        <v>10000</v>
      </c>
      <c r="E15" s="8">
        <v>11000</v>
      </c>
      <c r="F15" s="8">
        <v>8000</v>
      </c>
      <c r="G15" s="18">
        <v>8000</v>
      </c>
      <c r="H15" s="18">
        <v>8000</v>
      </c>
    </row>
    <row r="16" spans="1:8" ht="12.75">
      <c r="A16" s="8"/>
      <c r="B16" s="8" t="s">
        <v>49</v>
      </c>
      <c r="C16" s="8">
        <v>31000</v>
      </c>
      <c r="D16" s="8">
        <v>29000</v>
      </c>
      <c r="E16" s="8">
        <v>19000</v>
      </c>
      <c r="F16" s="8">
        <v>19000</v>
      </c>
      <c r="G16" s="8">
        <v>19000</v>
      </c>
      <c r="H16" s="8">
        <v>19000</v>
      </c>
    </row>
    <row r="17" spans="1:8" ht="12.75">
      <c r="A17" s="8"/>
      <c r="B17" s="8" t="s">
        <v>3</v>
      </c>
      <c r="C17" s="8">
        <v>10000</v>
      </c>
      <c r="D17" s="8">
        <v>17800</v>
      </c>
      <c r="E17" s="8">
        <v>13000</v>
      </c>
      <c r="F17" s="8">
        <v>0</v>
      </c>
      <c r="G17" s="18">
        <v>19600</v>
      </c>
      <c r="H17" s="18">
        <v>19600</v>
      </c>
    </row>
    <row r="18" spans="1:8" ht="12.75">
      <c r="A18" s="8"/>
      <c r="B18" s="8" t="s">
        <v>50</v>
      </c>
      <c r="C18" s="8">
        <v>5000</v>
      </c>
      <c r="D18" s="8"/>
      <c r="E18" s="8"/>
      <c r="F18" s="8"/>
      <c r="G18" s="8"/>
      <c r="H18" s="8"/>
    </row>
    <row r="19" spans="1:8" ht="12.75">
      <c r="A19" s="8"/>
      <c r="B19" s="8" t="s">
        <v>51</v>
      </c>
      <c r="C19" s="8">
        <v>2000</v>
      </c>
      <c r="D19" s="8"/>
      <c r="E19" s="8"/>
      <c r="F19" s="8"/>
      <c r="G19" s="8"/>
      <c r="H19" s="8"/>
    </row>
    <row r="20" spans="1:8" ht="12.75">
      <c r="A20" s="17">
        <v>74</v>
      </c>
      <c r="B20" s="17" t="s">
        <v>52</v>
      </c>
      <c r="C20" s="17">
        <f aca="true" t="shared" si="0" ref="C20:H20">SUM(C14:C19)</f>
        <v>103500</v>
      </c>
      <c r="D20" s="17">
        <f t="shared" si="0"/>
        <v>88800</v>
      </c>
      <c r="E20" s="17">
        <f t="shared" si="0"/>
        <v>75000</v>
      </c>
      <c r="F20" s="17">
        <f t="shared" si="0"/>
        <v>58000</v>
      </c>
      <c r="G20" s="17">
        <f t="shared" si="0"/>
        <v>67600</v>
      </c>
      <c r="H20" s="17">
        <f t="shared" si="0"/>
        <v>67600</v>
      </c>
    </row>
    <row r="21" spans="1:8" ht="12.75">
      <c r="A21" s="8"/>
      <c r="B21" s="8" t="s">
        <v>79</v>
      </c>
      <c r="C21" s="8"/>
      <c r="D21" s="8"/>
      <c r="E21" s="8">
        <v>6500</v>
      </c>
      <c r="F21" s="8">
        <v>5000</v>
      </c>
      <c r="G21" s="8">
        <v>5000</v>
      </c>
      <c r="H21" s="8">
        <v>5000</v>
      </c>
    </row>
    <row r="22" spans="1:8" ht="12.75">
      <c r="A22" s="8"/>
      <c r="B22" s="8" t="s">
        <v>53</v>
      </c>
      <c r="C22" s="8">
        <v>25000</v>
      </c>
      <c r="D22" s="8">
        <v>25000</v>
      </c>
      <c r="E22" s="8">
        <v>25000</v>
      </c>
      <c r="F22" s="8">
        <v>25000</v>
      </c>
      <c r="G22" s="8">
        <v>25000</v>
      </c>
      <c r="H22" s="8">
        <v>25000</v>
      </c>
    </row>
    <row r="23" spans="1:8" ht="12.75">
      <c r="A23" s="8"/>
      <c r="B23" s="8" t="s">
        <v>54</v>
      </c>
      <c r="C23" s="8">
        <v>280000</v>
      </c>
      <c r="D23" s="8">
        <v>275000</v>
      </c>
      <c r="E23" s="8">
        <v>245000</v>
      </c>
      <c r="F23" s="8">
        <v>275000</v>
      </c>
      <c r="G23" s="18">
        <v>255000</v>
      </c>
      <c r="H23" s="18">
        <v>255000</v>
      </c>
    </row>
    <row r="24" spans="1:8" ht="12.75">
      <c r="A24" s="8"/>
      <c r="B24" s="8" t="s">
        <v>55</v>
      </c>
      <c r="C24" s="8">
        <v>20000</v>
      </c>
      <c r="D24" s="8">
        <v>20000</v>
      </c>
      <c r="E24" s="8">
        <v>20000</v>
      </c>
      <c r="F24" s="8">
        <v>20000</v>
      </c>
      <c r="G24" s="8">
        <v>20000</v>
      </c>
      <c r="H24" s="8">
        <v>20000</v>
      </c>
    </row>
    <row r="25" spans="1:8" ht="12.75">
      <c r="A25" s="8"/>
      <c r="B25" s="8" t="s">
        <v>56</v>
      </c>
      <c r="C25" s="8">
        <v>7000</v>
      </c>
      <c r="D25" s="8">
        <v>7000</v>
      </c>
      <c r="E25" s="8">
        <v>7000</v>
      </c>
      <c r="F25" s="8">
        <v>7000</v>
      </c>
      <c r="G25" s="8">
        <v>7000</v>
      </c>
      <c r="H25" s="8">
        <v>7000</v>
      </c>
    </row>
    <row r="26" spans="1:8" ht="12.75">
      <c r="A26" s="8"/>
      <c r="B26" s="8" t="s">
        <v>75</v>
      </c>
      <c r="C26" s="8">
        <v>8000</v>
      </c>
      <c r="D26" s="8">
        <v>8000</v>
      </c>
      <c r="E26" s="8">
        <v>5000</v>
      </c>
      <c r="F26" s="8">
        <v>5000</v>
      </c>
      <c r="G26" s="8">
        <v>5000</v>
      </c>
      <c r="H26" s="18"/>
    </row>
    <row r="27" spans="1:8" ht="12.75">
      <c r="A27" s="8"/>
      <c r="B27" s="8" t="s">
        <v>57</v>
      </c>
      <c r="C27" s="8">
        <v>54000</v>
      </c>
      <c r="D27" s="8">
        <v>54000</v>
      </c>
      <c r="E27" s="8">
        <v>55000</v>
      </c>
      <c r="F27" s="8">
        <v>54000</v>
      </c>
      <c r="G27" s="8">
        <v>54000</v>
      </c>
      <c r="H27" s="8">
        <v>54000</v>
      </c>
    </row>
    <row r="28" spans="1:8" ht="12.75">
      <c r="A28" s="8"/>
      <c r="B28" s="8" t="s">
        <v>58</v>
      </c>
      <c r="C28" s="8">
        <v>13000</v>
      </c>
      <c r="D28" s="8"/>
      <c r="E28" s="8"/>
      <c r="F28" s="8"/>
      <c r="G28" s="8"/>
      <c r="H28" s="8"/>
    </row>
    <row r="29" spans="1:8" ht="12.75">
      <c r="A29" s="17">
        <v>75</v>
      </c>
      <c r="B29" s="17" t="s">
        <v>59</v>
      </c>
      <c r="C29" s="17">
        <v>407000</v>
      </c>
      <c r="D29" s="17">
        <f>SUM(D22:D28)</f>
        <v>389000</v>
      </c>
      <c r="E29" s="17">
        <f>SUM(E21:E28)</f>
        <v>363500</v>
      </c>
      <c r="F29" s="17">
        <f>SUM(F21:F28)</f>
        <v>391000</v>
      </c>
      <c r="G29" s="17">
        <f>SUM(G21:G28)</f>
        <v>371000</v>
      </c>
      <c r="H29" s="17">
        <f>SUM(H21:H28)</f>
        <v>366000</v>
      </c>
    </row>
    <row r="30" spans="1:8" ht="12.75">
      <c r="A30" s="8"/>
      <c r="B30" s="8"/>
      <c r="C30" s="8"/>
      <c r="D30" s="8"/>
      <c r="E30" s="8"/>
      <c r="F30" s="8"/>
      <c r="G30" s="8"/>
      <c r="H30" s="8"/>
    </row>
    <row r="31" spans="1:8" ht="12.75">
      <c r="A31" s="17">
        <v>78</v>
      </c>
      <c r="B31" s="17" t="s">
        <v>4</v>
      </c>
      <c r="C31" s="17"/>
      <c r="D31" s="17"/>
      <c r="E31" s="17"/>
      <c r="F31" s="17"/>
      <c r="G31" s="17"/>
      <c r="H31" s="17"/>
    </row>
    <row r="32" spans="1:8" ht="12.75">
      <c r="A32" s="8"/>
      <c r="B32" s="8"/>
      <c r="C32" s="8"/>
      <c r="D32" s="8"/>
      <c r="E32" s="8"/>
      <c r="F32" s="8"/>
      <c r="G32" s="8"/>
      <c r="H32" s="8"/>
    </row>
    <row r="33" spans="1:8" ht="12.75">
      <c r="A33" s="17">
        <v>79</v>
      </c>
      <c r="B33" s="17" t="s">
        <v>60</v>
      </c>
      <c r="C33" s="17"/>
      <c r="D33" s="17"/>
      <c r="E33" s="17">
        <v>7000</v>
      </c>
      <c r="F33" s="17">
        <v>7000</v>
      </c>
      <c r="G33" s="17">
        <v>7000</v>
      </c>
      <c r="H33" s="17">
        <v>7000</v>
      </c>
    </row>
    <row r="34" spans="1:8" ht="12.75">
      <c r="A34" s="8"/>
      <c r="B34" s="8"/>
      <c r="C34" s="8"/>
      <c r="D34" s="8"/>
      <c r="E34" s="8"/>
      <c r="F34" s="8"/>
      <c r="G34" s="8"/>
      <c r="H34" s="8"/>
    </row>
    <row r="35" spans="1:8" ht="19.5" customHeight="1">
      <c r="A35" s="19"/>
      <c r="B35" s="19" t="s">
        <v>61</v>
      </c>
      <c r="C35" s="19">
        <f>C12+C20+C29+C33</f>
        <v>622500</v>
      </c>
      <c r="D35" s="19">
        <f>D12+D20+D29+D33</f>
        <v>583800</v>
      </c>
      <c r="E35" s="19">
        <f>E12+E20+E29+E33+E34</f>
        <v>541300</v>
      </c>
      <c r="F35" s="19">
        <f>F12+F20+F29+F33+F34</f>
        <v>546500</v>
      </c>
      <c r="G35" s="19">
        <f>G12+G20+G29+G33+G34</f>
        <v>536100</v>
      </c>
      <c r="H35" s="19">
        <f>H12+H20+H29+H33+H34</f>
        <v>531100</v>
      </c>
    </row>
    <row r="38" spans="1:8" ht="20.25" customHeight="1">
      <c r="A38" s="4"/>
      <c r="B38" s="5" t="s">
        <v>62</v>
      </c>
      <c r="C38" s="12" t="s">
        <v>74</v>
      </c>
      <c r="D38" s="12" t="s">
        <v>76</v>
      </c>
      <c r="E38" s="12" t="s">
        <v>78</v>
      </c>
      <c r="F38" s="12" t="s">
        <v>82</v>
      </c>
      <c r="G38" s="12" t="s">
        <v>82</v>
      </c>
      <c r="H38" s="12" t="s">
        <v>82</v>
      </c>
    </row>
    <row r="39" spans="1:8" ht="8.25" customHeight="1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 t="s">
        <v>63</v>
      </c>
      <c r="C40" s="8">
        <v>5000</v>
      </c>
      <c r="D40" s="8">
        <v>5000</v>
      </c>
      <c r="E40" s="8">
        <v>3500</v>
      </c>
      <c r="F40" s="8">
        <v>3500</v>
      </c>
      <c r="G40" s="8">
        <v>3500</v>
      </c>
      <c r="H40" s="8">
        <v>3500</v>
      </c>
    </row>
    <row r="41" spans="1:8" ht="12.75">
      <c r="A41" s="8"/>
      <c r="B41" s="8" t="s">
        <v>64</v>
      </c>
      <c r="C41" s="8">
        <v>3000</v>
      </c>
      <c r="D41" s="8">
        <v>3000</v>
      </c>
      <c r="E41" s="8">
        <v>2000</v>
      </c>
      <c r="F41" s="8">
        <v>2000</v>
      </c>
      <c r="G41" s="8">
        <v>2000</v>
      </c>
      <c r="H41" s="8">
        <v>2000</v>
      </c>
    </row>
    <row r="42" spans="1:8" ht="12.75">
      <c r="A42" s="8"/>
      <c r="B42" s="8" t="s">
        <v>5</v>
      </c>
      <c r="C42" s="8">
        <v>2500</v>
      </c>
      <c r="D42" s="8">
        <v>2000</v>
      </c>
      <c r="E42" s="8">
        <v>2000</v>
      </c>
      <c r="F42" s="8">
        <v>2000</v>
      </c>
      <c r="G42" s="8">
        <v>2000</v>
      </c>
      <c r="H42" s="8">
        <v>2000</v>
      </c>
    </row>
    <row r="43" spans="1:8" ht="12.75">
      <c r="A43" s="8"/>
      <c r="B43" s="8" t="s">
        <v>6</v>
      </c>
      <c r="C43" s="8">
        <v>6000</v>
      </c>
      <c r="D43" s="8">
        <v>5000</v>
      </c>
      <c r="E43" s="8">
        <v>3500</v>
      </c>
      <c r="F43" s="8">
        <v>3500</v>
      </c>
      <c r="G43" s="8">
        <v>3500</v>
      </c>
      <c r="H43" s="8">
        <v>3500</v>
      </c>
    </row>
    <row r="44" spans="1:8" ht="12.75">
      <c r="A44" s="8"/>
      <c r="B44" s="8" t="s">
        <v>65</v>
      </c>
      <c r="C44" s="8">
        <v>5000</v>
      </c>
      <c r="D44" s="8">
        <v>5000</v>
      </c>
      <c r="E44" s="8">
        <v>5000</v>
      </c>
      <c r="F44" s="8">
        <v>5000</v>
      </c>
      <c r="G44" s="8">
        <v>5000</v>
      </c>
      <c r="H44" s="8">
        <v>5000</v>
      </c>
    </row>
    <row r="45" spans="1:8" ht="12.75">
      <c r="A45" s="17">
        <v>60</v>
      </c>
      <c r="B45" s="17" t="s">
        <v>12</v>
      </c>
      <c r="C45" s="17">
        <v>21500</v>
      </c>
      <c r="D45" s="17">
        <f>SUM(D40:D44)</f>
        <v>20000</v>
      </c>
      <c r="E45" s="17">
        <f>SUM(E40:E44)</f>
        <v>16000</v>
      </c>
      <c r="F45" s="17">
        <f>SUM(F40:F44)</f>
        <v>16000</v>
      </c>
      <c r="G45" s="17">
        <f>SUM(G40:G44)</f>
        <v>16000</v>
      </c>
      <c r="H45" s="17">
        <f>SUM(H40:H44)</f>
        <v>16000</v>
      </c>
    </row>
    <row r="46" spans="1:8" ht="8.25" customHeight="1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 t="s">
        <v>66</v>
      </c>
      <c r="C47" s="8">
        <v>5000</v>
      </c>
      <c r="D47" s="8">
        <v>6000</v>
      </c>
      <c r="E47" s="8">
        <v>3500</v>
      </c>
      <c r="F47" s="8">
        <v>3500</v>
      </c>
      <c r="G47" s="8">
        <v>3500</v>
      </c>
      <c r="H47" s="8">
        <v>3500</v>
      </c>
    </row>
    <row r="48" spans="1:8" ht="12.75">
      <c r="A48" s="8"/>
      <c r="B48" s="8" t="s">
        <v>0</v>
      </c>
      <c r="C48" s="8">
        <v>4000</v>
      </c>
      <c r="D48" s="8">
        <v>3000</v>
      </c>
      <c r="E48" s="8">
        <v>3500</v>
      </c>
      <c r="F48" s="8">
        <v>3500</v>
      </c>
      <c r="G48" s="8">
        <v>3500</v>
      </c>
      <c r="H48" s="8">
        <v>3500</v>
      </c>
    </row>
    <row r="49" spans="1:8" ht="12.75">
      <c r="A49" s="8"/>
      <c r="B49" s="8" t="s">
        <v>1</v>
      </c>
      <c r="C49" s="8">
        <v>7000</v>
      </c>
      <c r="D49" s="8">
        <v>7000</v>
      </c>
      <c r="E49" s="8">
        <v>5000</v>
      </c>
      <c r="F49" s="8">
        <v>5000</v>
      </c>
      <c r="G49" s="8">
        <v>5000</v>
      </c>
      <c r="H49" s="8">
        <v>5000</v>
      </c>
    </row>
    <row r="50" spans="1:8" ht="12.75">
      <c r="A50" s="17">
        <v>61</v>
      </c>
      <c r="B50" s="17" t="s">
        <v>2</v>
      </c>
      <c r="C50" s="17">
        <v>16000</v>
      </c>
      <c r="D50" s="17">
        <f>SUM(D47:D49)</f>
        <v>16000</v>
      </c>
      <c r="E50" s="17">
        <f>SUM(E47:E49)</f>
        <v>12000</v>
      </c>
      <c r="F50" s="17">
        <f>SUM(F47:F49)</f>
        <v>12000</v>
      </c>
      <c r="G50" s="17">
        <f>SUM(G47:G49)</f>
        <v>12000</v>
      </c>
      <c r="H50" s="17">
        <f>SUM(H47:H49)</f>
        <v>12000</v>
      </c>
    </row>
    <row r="51" spans="1:8" ht="14.25" customHeight="1">
      <c r="A51" s="8"/>
      <c r="B51" s="8" t="s">
        <v>80</v>
      </c>
      <c r="C51" s="8"/>
      <c r="D51" s="8"/>
      <c r="E51" s="8">
        <v>7000</v>
      </c>
      <c r="F51" s="8">
        <v>7000</v>
      </c>
      <c r="G51" s="8">
        <v>7000</v>
      </c>
      <c r="H51" s="8">
        <v>7000</v>
      </c>
    </row>
    <row r="52" spans="1:8" ht="12.75">
      <c r="A52" s="8"/>
      <c r="B52" s="8" t="s">
        <v>14</v>
      </c>
      <c r="C52" s="8">
        <v>4000</v>
      </c>
      <c r="D52" s="8">
        <v>4000</v>
      </c>
      <c r="E52" s="8">
        <v>4000</v>
      </c>
      <c r="F52" s="8">
        <v>4000</v>
      </c>
      <c r="G52" s="8">
        <v>4000</v>
      </c>
      <c r="H52" s="8">
        <v>4000</v>
      </c>
    </row>
    <row r="53" spans="1:8" ht="12.75">
      <c r="A53" s="8"/>
      <c r="B53" s="8" t="s">
        <v>15</v>
      </c>
      <c r="C53" s="8">
        <v>6000</v>
      </c>
      <c r="D53" s="8">
        <v>5000</v>
      </c>
      <c r="E53" s="8">
        <v>5000</v>
      </c>
      <c r="F53" s="8">
        <v>8000</v>
      </c>
      <c r="G53" s="18">
        <v>20000</v>
      </c>
      <c r="H53" s="18">
        <v>20000</v>
      </c>
    </row>
    <row r="54" spans="1:8" ht="12.75">
      <c r="A54" s="8"/>
      <c r="B54" s="8" t="s">
        <v>16</v>
      </c>
      <c r="C54" s="8">
        <v>12000</v>
      </c>
      <c r="D54" s="8">
        <v>11000</v>
      </c>
      <c r="E54" s="8">
        <v>10000</v>
      </c>
      <c r="F54" s="8">
        <v>12000</v>
      </c>
      <c r="G54" s="8">
        <v>12000</v>
      </c>
      <c r="H54" s="8">
        <v>12000</v>
      </c>
    </row>
    <row r="55" spans="1:8" ht="12.75">
      <c r="A55" s="8"/>
      <c r="B55" s="8" t="s">
        <v>84</v>
      </c>
      <c r="C55" s="8">
        <v>1000</v>
      </c>
      <c r="D55" s="8"/>
      <c r="E55" s="8">
        <v>15000</v>
      </c>
      <c r="F55" s="8"/>
      <c r="G55" s="8"/>
      <c r="H55" s="8"/>
    </row>
    <row r="56" spans="1:8" ht="12.75">
      <c r="A56" s="8"/>
      <c r="B56" s="8" t="s">
        <v>73</v>
      </c>
      <c r="C56" s="8">
        <v>125000</v>
      </c>
      <c r="D56" s="8">
        <v>130000</v>
      </c>
      <c r="E56" s="8">
        <v>120000</v>
      </c>
      <c r="F56" s="8">
        <v>120000</v>
      </c>
      <c r="G56" s="18">
        <v>100000</v>
      </c>
      <c r="H56" s="18">
        <v>100000</v>
      </c>
    </row>
    <row r="57" spans="1:8" ht="12.75">
      <c r="A57" s="8"/>
      <c r="B57" s="8" t="s">
        <v>17</v>
      </c>
      <c r="C57" s="8">
        <v>3500</v>
      </c>
      <c r="D57" s="8">
        <v>3500</v>
      </c>
      <c r="E57" s="8">
        <v>2300</v>
      </c>
      <c r="F57" s="8">
        <v>2000</v>
      </c>
      <c r="G57" s="8">
        <v>2000</v>
      </c>
      <c r="H57" s="8">
        <v>2000</v>
      </c>
    </row>
    <row r="58" spans="1:8" ht="12.75">
      <c r="A58" s="8"/>
      <c r="B58" s="8" t="s">
        <v>18</v>
      </c>
      <c r="C58" s="8">
        <v>12000</v>
      </c>
      <c r="D58" s="8">
        <v>12000</v>
      </c>
      <c r="E58" s="8">
        <v>10000</v>
      </c>
      <c r="F58" s="8">
        <v>10000</v>
      </c>
      <c r="G58" s="8">
        <v>10000</v>
      </c>
      <c r="H58" s="18">
        <v>5000</v>
      </c>
    </row>
    <row r="59" spans="1:8" ht="12.75">
      <c r="A59" s="17">
        <v>62</v>
      </c>
      <c r="B59" s="17" t="s">
        <v>19</v>
      </c>
      <c r="C59" s="17">
        <f>SUM(C52:C58)</f>
        <v>163500</v>
      </c>
      <c r="D59" s="17">
        <f>SUM(D52:D58)</f>
        <v>165500</v>
      </c>
      <c r="E59" s="17">
        <f>SUM(E51:E58)</f>
        <v>173300</v>
      </c>
      <c r="F59" s="17">
        <f>SUM(F51:F58)</f>
        <v>163000</v>
      </c>
      <c r="G59" s="17">
        <f>SUM(G51:G58)</f>
        <v>155000</v>
      </c>
      <c r="H59" s="17">
        <f>SUM(H51:H58)</f>
        <v>150000</v>
      </c>
    </row>
    <row r="60" spans="1:8" ht="9" customHeight="1">
      <c r="A60" s="8"/>
      <c r="B60" s="8"/>
      <c r="C60" s="8"/>
      <c r="D60" s="8"/>
      <c r="E60" s="8"/>
      <c r="F60" s="8"/>
      <c r="G60" s="8"/>
      <c r="H60" s="8"/>
    </row>
    <row r="61" spans="1:8" ht="12.75">
      <c r="A61" s="17">
        <v>63</v>
      </c>
      <c r="B61" s="17" t="s">
        <v>20</v>
      </c>
      <c r="C61" s="17">
        <v>1500</v>
      </c>
      <c r="D61" s="17">
        <v>1500</v>
      </c>
      <c r="E61" s="17">
        <v>3000</v>
      </c>
      <c r="F61" s="17">
        <v>3000</v>
      </c>
      <c r="G61" s="17">
        <v>3000</v>
      </c>
      <c r="H61" s="17">
        <v>3000</v>
      </c>
    </row>
    <row r="62" spans="1:8" ht="11.25" customHeight="1">
      <c r="A62" s="8"/>
      <c r="B62" s="8" t="s">
        <v>81</v>
      </c>
      <c r="C62" s="8"/>
      <c r="D62" s="8"/>
      <c r="E62" s="8">
        <v>5200</v>
      </c>
      <c r="F62" s="8">
        <v>5200</v>
      </c>
      <c r="G62" s="8">
        <v>5200</v>
      </c>
      <c r="H62" s="8">
        <v>5200</v>
      </c>
    </row>
    <row r="63" spans="1:8" ht="12.75">
      <c r="A63" s="8"/>
      <c r="B63" s="8" t="s">
        <v>21</v>
      </c>
      <c r="C63" s="8">
        <v>150000</v>
      </c>
      <c r="D63" s="8">
        <v>130000</v>
      </c>
      <c r="E63" s="8">
        <v>98000</v>
      </c>
      <c r="F63" s="8">
        <v>101000</v>
      </c>
      <c r="G63" s="18">
        <v>113000</v>
      </c>
      <c r="H63" s="18">
        <v>113000</v>
      </c>
    </row>
    <row r="64" spans="1:8" ht="12.75">
      <c r="A64" s="8"/>
      <c r="B64" s="8" t="s">
        <v>22</v>
      </c>
      <c r="C64" s="8">
        <v>49500</v>
      </c>
      <c r="D64" s="8">
        <v>36000</v>
      </c>
      <c r="E64" s="8">
        <v>30000</v>
      </c>
      <c r="F64" s="8">
        <v>31000</v>
      </c>
      <c r="G64" s="18">
        <f>G63*0.3</f>
        <v>33900</v>
      </c>
      <c r="H64" s="18">
        <v>33900</v>
      </c>
    </row>
    <row r="65" spans="1:8" ht="12.75">
      <c r="A65" s="8"/>
      <c r="B65" s="8" t="s">
        <v>23</v>
      </c>
      <c r="C65" s="8">
        <v>900</v>
      </c>
      <c r="D65" s="8">
        <v>1000</v>
      </c>
      <c r="E65" s="8">
        <v>1000</v>
      </c>
      <c r="F65" s="8">
        <v>1000</v>
      </c>
      <c r="G65" s="8">
        <v>1000</v>
      </c>
      <c r="H65" s="8">
        <v>1000</v>
      </c>
    </row>
    <row r="66" spans="1:8" ht="12.75">
      <c r="A66" s="17">
        <v>64</v>
      </c>
      <c r="B66" s="17" t="s">
        <v>24</v>
      </c>
      <c r="C66" s="17">
        <f>SUM(C63:C65)</f>
        <v>200400</v>
      </c>
      <c r="D66" s="17">
        <f>SUM(D63:D65)</f>
        <v>167000</v>
      </c>
      <c r="E66" s="17">
        <f>SUM(E62:E65)</f>
        <v>134200</v>
      </c>
      <c r="F66" s="17">
        <f>SUM(F62:F65)</f>
        <v>138200</v>
      </c>
      <c r="G66" s="17">
        <f>SUM(G62:G65)</f>
        <v>153100</v>
      </c>
      <c r="H66" s="17">
        <f>SUM(H62:H65)</f>
        <v>153100</v>
      </c>
    </row>
    <row r="67" spans="1:8" ht="6.75" customHeight="1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 t="s">
        <v>25</v>
      </c>
      <c r="C68" s="8">
        <v>16000</v>
      </c>
      <c r="D68" s="8">
        <v>16000</v>
      </c>
      <c r="E68" s="8">
        <v>15500</v>
      </c>
      <c r="F68" s="8">
        <v>15500</v>
      </c>
      <c r="G68" s="8">
        <v>15500</v>
      </c>
      <c r="H68" s="8">
        <v>15500</v>
      </c>
    </row>
    <row r="69" spans="1:8" ht="12.75">
      <c r="A69" s="8"/>
      <c r="B69" s="8" t="s">
        <v>26</v>
      </c>
      <c r="C69" s="8">
        <v>115000</v>
      </c>
      <c r="D69" s="8">
        <v>119000</v>
      </c>
      <c r="E69" s="8">
        <v>105000</v>
      </c>
      <c r="F69" s="8">
        <v>105000</v>
      </c>
      <c r="G69" s="18">
        <v>95000</v>
      </c>
      <c r="H69" s="18">
        <v>95000</v>
      </c>
    </row>
    <row r="70" spans="1:8" ht="12.75">
      <c r="A70" s="8"/>
      <c r="B70" s="8" t="s">
        <v>71</v>
      </c>
      <c r="C70" s="13">
        <v>4600</v>
      </c>
      <c r="D70" s="13"/>
      <c r="E70" s="13"/>
      <c r="F70" s="13"/>
      <c r="G70" s="13"/>
      <c r="H70" s="13"/>
    </row>
    <row r="71" spans="1:8" ht="12.75">
      <c r="A71" s="8"/>
      <c r="B71" s="8" t="s">
        <v>27</v>
      </c>
      <c r="C71" s="8">
        <v>10000</v>
      </c>
      <c r="D71" s="8">
        <v>10000</v>
      </c>
      <c r="E71" s="8">
        <v>10000</v>
      </c>
      <c r="F71" s="8">
        <v>15000</v>
      </c>
      <c r="G71" s="8">
        <v>15000</v>
      </c>
      <c r="H71" s="8">
        <v>15000</v>
      </c>
    </row>
    <row r="72" spans="1:8" ht="12.75">
      <c r="A72" s="8"/>
      <c r="B72" s="8" t="s">
        <v>28</v>
      </c>
      <c r="C72" s="8">
        <v>7000</v>
      </c>
      <c r="D72" s="8">
        <v>7000</v>
      </c>
      <c r="E72" s="8">
        <v>7000</v>
      </c>
      <c r="F72" s="8">
        <v>8000</v>
      </c>
      <c r="G72" s="8">
        <v>8000</v>
      </c>
      <c r="H72" s="8">
        <v>8000</v>
      </c>
    </row>
    <row r="73" spans="1:8" ht="12.75">
      <c r="A73" s="8"/>
      <c r="B73" s="8" t="s">
        <v>70</v>
      </c>
      <c r="C73" s="8">
        <v>8000</v>
      </c>
      <c r="D73" s="8">
        <v>8000</v>
      </c>
      <c r="E73" s="8">
        <v>5000</v>
      </c>
      <c r="F73" s="8">
        <v>5000</v>
      </c>
      <c r="G73" s="8">
        <v>5000</v>
      </c>
      <c r="H73" s="18"/>
    </row>
    <row r="74" spans="1:8" ht="12.75">
      <c r="A74" s="8"/>
      <c r="B74" s="8" t="s">
        <v>29</v>
      </c>
      <c r="C74" s="8">
        <v>18000</v>
      </c>
      <c r="D74" s="8">
        <v>18000</v>
      </c>
      <c r="E74" s="8">
        <v>15500</v>
      </c>
      <c r="F74" s="8">
        <v>18000</v>
      </c>
      <c r="G74" s="8">
        <v>18000</v>
      </c>
      <c r="H74" s="8">
        <v>18000</v>
      </c>
    </row>
    <row r="75" spans="1:8" ht="12.75">
      <c r="A75" s="8"/>
      <c r="B75" s="8" t="s">
        <v>30</v>
      </c>
      <c r="C75" s="8">
        <v>18000</v>
      </c>
      <c r="D75" s="8">
        <v>15000</v>
      </c>
      <c r="E75" s="8">
        <v>12000</v>
      </c>
      <c r="F75" s="8">
        <v>15000</v>
      </c>
      <c r="G75" s="8">
        <v>15000</v>
      </c>
      <c r="H75" s="8">
        <v>15000</v>
      </c>
    </row>
    <row r="76" spans="1:8" ht="12.75">
      <c r="A76" s="8"/>
      <c r="B76" s="8" t="s">
        <v>72</v>
      </c>
      <c r="C76" s="13">
        <v>7000</v>
      </c>
      <c r="D76" s="13">
        <v>8000</v>
      </c>
      <c r="E76" s="13">
        <v>10000</v>
      </c>
      <c r="F76" s="13">
        <v>10000</v>
      </c>
      <c r="G76" s="13">
        <v>10000</v>
      </c>
      <c r="H76" s="13">
        <v>10000</v>
      </c>
    </row>
    <row r="77" spans="1:8" ht="12.75">
      <c r="A77" s="8"/>
      <c r="B77" s="8" t="s">
        <v>31</v>
      </c>
      <c r="C77" s="8">
        <v>1000</v>
      </c>
      <c r="D77" s="8">
        <v>1000</v>
      </c>
      <c r="E77" s="8">
        <v>1000</v>
      </c>
      <c r="F77" s="8">
        <v>1000</v>
      </c>
      <c r="G77" s="8">
        <v>1000</v>
      </c>
      <c r="H77" s="8">
        <v>1000</v>
      </c>
    </row>
    <row r="78" spans="1:8" ht="12.75">
      <c r="A78" s="8"/>
      <c r="B78" s="8" t="s">
        <v>32</v>
      </c>
      <c r="C78" s="8">
        <v>1000</v>
      </c>
      <c r="D78" s="8">
        <v>1000</v>
      </c>
      <c r="E78" s="8">
        <v>1000</v>
      </c>
      <c r="F78" s="8">
        <v>1000</v>
      </c>
      <c r="G78" s="8">
        <v>1000</v>
      </c>
      <c r="H78" s="8">
        <v>1000</v>
      </c>
    </row>
    <row r="79" spans="1:8" ht="12.75">
      <c r="A79" s="8"/>
      <c r="B79" s="18" t="s">
        <v>87</v>
      </c>
      <c r="C79" s="8"/>
      <c r="D79" s="8"/>
      <c r="E79" s="8"/>
      <c r="F79" s="8"/>
      <c r="G79" s="18">
        <v>20000</v>
      </c>
      <c r="H79" s="8"/>
    </row>
    <row r="80" spans="1:8" ht="12.75">
      <c r="A80" s="17">
        <v>65</v>
      </c>
      <c r="B80" s="17" t="s">
        <v>33</v>
      </c>
      <c r="C80" s="17">
        <f>SUM(C68:C78)</f>
        <v>205600</v>
      </c>
      <c r="D80" s="17">
        <f>SUM(D68:D78)</f>
        <v>203000</v>
      </c>
      <c r="E80" s="17">
        <f>SUM(E68:E78)</f>
        <v>182000</v>
      </c>
      <c r="F80" s="17">
        <f>SUM(F68:F78)</f>
        <v>193500</v>
      </c>
      <c r="G80" s="17">
        <f>SUM(G68:G79)</f>
        <v>203500</v>
      </c>
      <c r="H80" s="17">
        <f>SUM(H68:H78)</f>
        <v>178500</v>
      </c>
    </row>
    <row r="81" spans="1:8" ht="7.5" customHeight="1">
      <c r="A81" s="8"/>
      <c r="B81" s="8"/>
      <c r="C81" s="8"/>
      <c r="D81" s="8"/>
      <c r="E81" s="8"/>
      <c r="F81" s="8"/>
      <c r="G81" s="8"/>
      <c r="H81" s="8"/>
    </row>
    <row r="82" spans="1:8" ht="12.75">
      <c r="A82" s="17">
        <v>66</v>
      </c>
      <c r="B82" s="17" t="s">
        <v>34</v>
      </c>
      <c r="C82" s="17">
        <v>14000</v>
      </c>
      <c r="D82" s="17">
        <v>17000</v>
      </c>
      <c r="E82" s="17">
        <v>20000</v>
      </c>
      <c r="F82" s="17">
        <v>20000</v>
      </c>
      <c r="G82" s="17">
        <v>20000</v>
      </c>
      <c r="H82" s="17">
        <v>20000</v>
      </c>
    </row>
    <row r="83" spans="1:8" ht="8.25" customHeight="1">
      <c r="A83" s="8"/>
      <c r="B83" s="8"/>
      <c r="C83" s="8"/>
      <c r="D83" s="8"/>
      <c r="E83" s="8"/>
      <c r="F83" s="8"/>
      <c r="G83" s="8"/>
      <c r="H83" s="8"/>
    </row>
    <row r="84" spans="1:8" ht="15.75" customHeight="1">
      <c r="A84" s="20"/>
      <c r="B84" s="21" t="s">
        <v>35</v>
      </c>
      <c r="C84" s="22">
        <f aca="true" t="shared" si="1" ref="C84:H84">C45+C50+C59+C61+C66+C80+C82</f>
        <v>622500</v>
      </c>
      <c r="D84" s="22">
        <f t="shared" si="1"/>
        <v>590000</v>
      </c>
      <c r="E84" s="22">
        <f t="shared" si="1"/>
        <v>540500</v>
      </c>
      <c r="F84" s="22">
        <f t="shared" si="1"/>
        <v>545700</v>
      </c>
      <c r="G84" s="22">
        <f t="shared" si="1"/>
        <v>562600</v>
      </c>
      <c r="H84" s="22">
        <f t="shared" si="1"/>
        <v>532600</v>
      </c>
    </row>
    <row r="85" spans="1:8" ht="8.25" customHeight="1">
      <c r="A85" s="8"/>
      <c r="B85" s="8"/>
      <c r="C85" s="8"/>
      <c r="D85" s="8"/>
      <c r="E85" s="8"/>
      <c r="F85" s="8"/>
      <c r="G85" s="8"/>
      <c r="H85" s="8"/>
    </row>
    <row r="86" spans="1:8" ht="19.5" customHeight="1">
      <c r="A86" s="23"/>
      <c r="B86" s="23" t="s">
        <v>36</v>
      </c>
      <c r="C86" s="23">
        <f>C35-C84</f>
        <v>0</v>
      </c>
      <c r="D86" s="23">
        <v>-6200</v>
      </c>
      <c r="E86" s="23"/>
      <c r="F86" s="23"/>
      <c r="G86" s="23"/>
      <c r="H86" s="23"/>
    </row>
    <row r="87" spans="1:8" ht="8.25" customHeight="1">
      <c r="A87" s="8"/>
      <c r="B87" s="8"/>
      <c r="C87" s="8"/>
      <c r="D87" s="8"/>
      <c r="E87" s="8"/>
      <c r="F87" s="8"/>
      <c r="G87" s="8"/>
      <c r="H87" s="8"/>
    </row>
    <row r="88" spans="1:8" ht="12.75">
      <c r="A88" s="17">
        <v>76</v>
      </c>
      <c r="B88" s="17" t="s">
        <v>37</v>
      </c>
      <c r="C88" s="17">
        <v>1000</v>
      </c>
      <c r="D88" s="17">
        <v>400</v>
      </c>
      <c r="E88" s="17"/>
      <c r="F88" s="17"/>
      <c r="G88" s="17"/>
      <c r="H88" s="17"/>
    </row>
    <row r="89" spans="1:8" ht="12.75">
      <c r="A89" s="17">
        <v>66</v>
      </c>
      <c r="B89" s="17" t="s">
        <v>38</v>
      </c>
      <c r="C89" s="17">
        <v>3000</v>
      </c>
      <c r="D89" s="17">
        <v>1200</v>
      </c>
      <c r="E89" s="17">
        <v>800</v>
      </c>
      <c r="F89" s="17">
        <v>800</v>
      </c>
      <c r="G89" s="17">
        <v>800</v>
      </c>
      <c r="H89" s="17">
        <v>800</v>
      </c>
    </row>
    <row r="90" spans="1:8" ht="6" customHeight="1">
      <c r="A90" s="8"/>
      <c r="B90" s="8"/>
      <c r="C90" s="8"/>
      <c r="D90" s="8"/>
      <c r="E90" s="8"/>
      <c r="F90" s="8"/>
      <c r="G90" s="8"/>
      <c r="H90" s="8"/>
    </row>
    <row r="91" spans="1:8" ht="16.5" customHeight="1">
      <c r="A91" s="23"/>
      <c r="B91" s="23" t="s">
        <v>39</v>
      </c>
      <c r="C91" s="23">
        <f aca="true" t="shared" si="2" ref="C91:H91">C88-C89</f>
        <v>-2000</v>
      </c>
      <c r="D91" s="23">
        <f t="shared" si="2"/>
        <v>-800</v>
      </c>
      <c r="E91" s="23">
        <f t="shared" si="2"/>
        <v>-800</v>
      </c>
      <c r="F91" s="23">
        <f t="shared" si="2"/>
        <v>-800</v>
      </c>
      <c r="G91" s="23">
        <f t="shared" si="2"/>
        <v>-800</v>
      </c>
      <c r="H91" s="23">
        <f t="shared" si="2"/>
        <v>-800</v>
      </c>
    </row>
    <row r="92" spans="1:8" ht="8.25" customHeight="1">
      <c r="A92" s="8"/>
      <c r="B92" s="8"/>
      <c r="C92" s="8"/>
      <c r="D92" s="8"/>
      <c r="E92" s="8"/>
      <c r="F92" s="8"/>
      <c r="G92" s="8"/>
      <c r="H92" s="8"/>
    </row>
    <row r="93" spans="1:8" ht="12.75">
      <c r="A93" s="17">
        <v>77</v>
      </c>
      <c r="B93" s="17" t="s">
        <v>40</v>
      </c>
      <c r="C93" s="17">
        <v>3500</v>
      </c>
      <c r="D93" s="17">
        <v>7000</v>
      </c>
      <c r="E93" s="17"/>
      <c r="F93" s="17"/>
      <c r="G93" s="17">
        <v>2300</v>
      </c>
      <c r="H93" s="17">
        <v>2300</v>
      </c>
    </row>
    <row r="94" spans="1:8" ht="12.75">
      <c r="A94" s="17">
        <v>67</v>
      </c>
      <c r="B94" s="17" t="s">
        <v>10</v>
      </c>
      <c r="C94" s="17">
        <v>1500</v>
      </c>
      <c r="D94" s="17"/>
      <c r="E94" s="17"/>
      <c r="F94" s="17"/>
      <c r="G94" s="17"/>
      <c r="H94" s="17"/>
    </row>
    <row r="95" spans="1:8" ht="6.75" customHeight="1">
      <c r="A95" s="8"/>
      <c r="B95" s="8"/>
      <c r="C95" s="8"/>
      <c r="D95" s="8"/>
      <c r="E95" s="8"/>
      <c r="F95" s="8"/>
      <c r="G95" s="8"/>
      <c r="H95" s="8"/>
    </row>
    <row r="96" spans="1:8" ht="17.25" customHeight="1">
      <c r="A96" s="23"/>
      <c r="B96" s="23" t="s">
        <v>13</v>
      </c>
      <c r="C96" s="23">
        <f aca="true" t="shared" si="3" ref="C96:H96">C93-C94</f>
        <v>2000</v>
      </c>
      <c r="D96" s="23">
        <f t="shared" si="3"/>
        <v>7000</v>
      </c>
      <c r="E96" s="23">
        <f t="shared" si="3"/>
        <v>0</v>
      </c>
      <c r="F96" s="23">
        <f t="shared" si="3"/>
        <v>0</v>
      </c>
      <c r="G96" s="23">
        <f t="shared" si="3"/>
        <v>2300</v>
      </c>
      <c r="H96" s="23">
        <f t="shared" si="3"/>
        <v>2300</v>
      </c>
    </row>
    <row r="97" spans="1:8" ht="6.75" customHeight="1">
      <c r="A97" s="8"/>
      <c r="B97" s="8"/>
      <c r="C97" s="8"/>
      <c r="D97" s="8"/>
      <c r="E97" s="8"/>
      <c r="F97" s="8"/>
      <c r="G97" s="8"/>
      <c r="H97" s="8"/>
    </row>
    <row r="98" spans="1:8" s="1" customFormat="1" ht="16.5" customHeight="1">
      <c r="A98" s="6"/>
      <c r="B98" s="6" t="s">
        <v>11</v>
      </c>
      <c r="C98" s="6">
        <f>C86+C91+C96</f>
        <v>0</v>
      </c>
      <c r="D98" s="6">
        <f>D86+D91+D96</f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7.5" customHeight="1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9" t="s">
        <v>7</v>
      </c>
      <c r="C100" s="10">
        <f aca="true" t="shared" si="4" ref="C100:H100">C35+C88+C93</f>
        <v>627000</v>
      </c>
      <c r="D100" s="10">
        <f t="shared" si="4"/>
        <v>591200</v>
      </c>
      <c r="E100" s="10">
        <f t="shared" si="4"/>
        <v>541300</v>
      </c>
      <c r="F100" s="10">
        <f t="shared" si="4"/>
        <v>546500</v>
      </c>
      <c r="G100" s="10">
        <f t="shared" si="4"/>
        <v>538400</v>
      </c>
      <c r="H100" s="10">
        <f t="shared" si="4"/>
        <v>533400</v>
      </c>
    </row>
    <row r="101" spans="1:8" ht="6.75" customHeight="1">
      <c r="A101" s="8"/>
      <c r="B101" s="9"/>
      <c r="C101" s="8"/>
      <c r="D101" s="8"/>
      <c r="E101" s="8"/>
      <c r="F101" s="8"/>
      <c r="G101" s="8"/>
      <c r="H101" s="8"/>
    </row>
    <row r="102" spans="1:8" ht="12" customHeight="1">
      <c r="A102" s="8"/>
      <c r="B102" s="9" t="s">
        <v>8</v>
      </c>
      <c r="C102" s="10">
        <f aca="true" t="shared" si="5" ref="C102:H102">C84+C89+C94</f>
        <v>627000</v>
      </c>
      <c r="D102" s="10">
        <f t="shared" si="5"/>
        <v>591200</v>
      </c>
      <c r="E102" s="10">
        <f t="shared" si="5"/>
        <v>541300</v>
      </c>
      <c r="F102" s="10">
        <f t="shared" si="5"/>
        <v>546500</v>
      </c>
      <c r="G102" s="10">
        <f t="shared" si="5"/>
        <v>563400</v>
      </c>
      <c r="H102" s="10">
        <f t="shared" si="5"/>
        <v>533400</v>
      </c>
    </row>
    <row r="103" spans="1:8" ht="5.25" customHeight="1">
      <c r="A103" s="8"/>
      <c r="B103" s="9"/>
      <c r="C103" s="8"/>
      <c r="D103" s="8"/>
      <c r="E103" s="8"/>
      <c r="F103" s="8"/>
      <c r="G103" s="8"/>
      <c r="H103" s="8"/>
    </row>
    <row r="104" spans="1:8" ht="12.75">
      <c r="A104" s="8"/>
      <c r="B104" s="9" t="s">
        <v>9</v>
      </c>
      <c r="C104" s="8">
        <f aca="true" t="shared" si="6" ref="C104:H104">C100-C102</f>
        <v>0</v>
      </c>
      <c r="D104" s="8">
        <f t="shared" si="6"/>
        <v>0</v>
      </c>
      <c r="E104" s="8">
        <f t="shared" si="6"/>
        <v>0</v>
      </c>
      <c r="F104" s="8">
        <f t="shared" si="6"/>
        <v>0</v>
      </c>
      <c r="G104" s="8">
        <f t="shared" si="6"/>
        <v>-25000</v>
      </c>
      <c r="H104" s="8">
        <f t="shared" si="6"/>
        <v>0</v>
      </c>
    </row>
  </sheetData>
  <sheetProtection/>
  <mergeCells count="1">
    <mergeCell ref="A2:F2"/>
  </mergeCells>
  <printOptions/>
  <pageMargins left="0.3937007874015748" right="0.1968503937007874" top="0.38" bottom="0.26" header="0.31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F17"/>
  <sheetViews>
    <sheetView zoomScalePageLayoutView="0" workbookViewId="0" topLeftCell="A1">
      <selection activeCell="E13" sqref="E13:E16"/>
    </sheetView>
  </sheetViews>
  <sheetFormatPr defaultColWidth="11.00390625" defaultRowHeight="12.75"/>
  <sheetData>
    <row r="7" ht="12.75">
      <c r="C7" t="s">
        <v>88</v>
      </c>
    </row>
    <row r="8" ht="12.75">
      <c r="C8" t="s">
        <v>89</v>
      </c>
    </row>
    <row r="9" ht="12.75">
      <c r="C9" t="s">
        <v>90</v>
      </c>
    </row>
    <row r="13" spans="4:6" ht="12.75">
      <c r="D13" t="s">
        <v>91</v>
      </c>
      <c r="E13">
        <f>2151*13</f>
        <v>27963</v>
      </c>
      <c r="F13">
        <f>E13*1.35</f>
        <v>37750.05</v>
      </c>
    </row>
    <row r="14" spans="4:6" ht="12.75">
      <c r="D14" t="s">
        <v>92</v>
      </c>
      <c r="E14">
        <f>2404.83*13</f>
        <v>31262.79</v>
      </c>
      <c r="F14">
        <f>E14*1.35</f>
        <v>42204.766500000005</v>
      </c>
    </row>
    <row r="15" spans="4:6" ht="12.75">
      <c r="D15" t="s">
        <v>93</v>
      </c>
      <c r="E15">
        <f>1768.37*13</f>
        <v>22988.809999999998</v>
      </c>
      <c r="F15">
        <f>E15*1.35</f>
        <v>31034.8935</v>
      </c>
    </row>
    <row r="16" spans="4:6" ht="12.75">
      <c r="D16" t="s">
        <v>94</v>
      </c>
      <c r="E16">
        <f>2370.24*13</f>
        <v>30813.119999999995</v>
      </c>
      <c r="F16">
        <f>E16*1.35</f>
        <v>41597.712</v>
      </c>
    </row>
    <row r="17" ht="12.75">
      <c r="F17">
        <f>SUM(F13:F16)</f>
        <v>152587.42200000002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HERVE</dc:creator>
  <cp:keywords/>
  <dc:description/>
  <cp:lastModifiedBy>utilisateur</cp:lastModifiedBy>
  <cp:lastPrinted>2017-08-11T09:45:32Z</cp:lastPrinted>
  <dcterms:created xsi:type="dcterms:W3CDTF">2014-08-25T13:10:07Z</dcterms:created>
  <dcterms:modified xsi:type="dcterms:W3CDTF">2021-09-16T13:14:07Z</dcterms:modified>
  <cp:category/>
  <cp:version/>
  <cp:contentType/>
  <cp:contentStatus/>
</cp:coreProperties>
</file>