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romainbardin/Dropbox/6- Partenaires/1- ETAT, ANS/3- ANS 2021/8- Évaluation/"/>
    </mc:Choice>
  </mc:AlternateContent>
  <xr:revisionPtr revIDLastSave="0" documentId="13_ncr:1_{35C745FD-7771-AE41-973E-18C0702373D7}" xr6:coauthVersionLast="45" xr6:coauthVersionMax="45" xr10:uidLastSave="{00000000-0000-0000-0000-000000000000}"/>
  <bookViews>
    <workbookView xWindow="0" yWindow="500" windowWidth="25600" windowHeight="14400" xr2:uid="{CC6AE6D9-FF20-4A41-AE76-4ED2DFBEC044}"/>
  </bookViews>
  <sheets>
    <sheet name="ANS 2021" sheetId="1" r:id="rId1"/>
  </sheets>
  <definedNames>
    <definedName name="_xlnm._FilterDatabase" localSheetId="0" hidden="1">'ANS 2021'!$A$2:$N$104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5" i="1" l="1"/>
  <c r="L134" i="1"/>
  <c r="L133" i="1"/>
  <c r="L132" i="1"/>
  <c r="L131" i="1"/>
  <c r="L130" i="1"/>
  <c r="L128" i="1"/>
  <c r="L129" i="1"/>
  <c r="M128" i="1"/>
  <c r="J126" i="1"/>
  <c r="J48" i="1"/>
  <c r="L48" i="1"/>
  <c r="B149" i="1"/>
  <c r="J95" i="1"/>
  <c r="L95" i="1"/>
  <c r="M3" i="1"/>
  <c r="N3" i="1"/>
  <c r="J114" i="1"/>
  <c r="J102" i="1"/>
  <c r="L102" i="1"/>
  <c r="J71" i="1"/>
  <c r="L71" i="1"/>
  <c r="J63" i="1"/>
  <c r="L63" i="1"/>
  <c r="J62" i="1"/>
  <c r="L62" i="1"/>
  <c r="J59" i="1"/>
  <c r="L59" i="1"/>
  <c r="J42" i="1"/>
  <c r="L42" i="1"/>
  <c r="J35" i="1"/>
  <c r="J33" i="1"/>
  <c r="J73" i="1"/>
  <c r="J46" i="1"/>
  <c r="J121" i="1"/>
  <c r="L121" i="1"/>
  <c r="J119" i="1"/>
  <c r="L119" i="1"/>
  <c r="L114" i="1"/>
  <c r="J109" i="1"/>
  <c r="L109" i="1"/>
  <c r="J105" i="1"/>
  <c r="L105" i="1"/>
  <c r="J103" i="1"/>
  <c r="H120" i="1"/>
  <c r="H119" i="1"/>
  <c r="J75" i="1"/>
  <c r="L75" i="1"/>
  <c r="J99" i="1"/>
  <c r="L99" i="1"/>
  <c r="L126" i="1"/>
  <c r="M105" i="1"/>
  <c r="N105" i="1"/>
  <c r="J43" i="1"/>
  <c r="L43" i="1"/>
  <c r="L35" i="1"/>
  <c r="J39" i="1"/>
  <c r="L39" i="1"/>
  <c r="J89" i="1"/>
  <c r="L89" i="1"/>
  <c r="H128" i="1"/>
  <c r="J128" i="1"/>
  <c r="N128" i="1"/>
  <c r="H136" i="1"/>
  <c r="J136" i="1"/>
  <c r="L103" i="1"/>
  <c r="J96" i="1"/>
  <c r="L96" i="1"/>
  <c r="J86" i="1"/>
  <c r="L86" i="1"/>
  <c r="J84" i="1"/>
  <c r="L84" i="1"/>
  <c r="J81" i="1"/>
  <c r="L81" i="1"/>
  <c r="J92" i="1"/>
  <c r="J78" i="1"/>
  <c r="L78" i="1"/>
  <c r="L73" i="1"/>
  <c r="J68" i="1"/>
  <c r="L68" i="1"/>
  <c r="J65" i="1"/>
  <c r="L65" i="1"/>
  <c r="J56" i="1"/>
  <c r="L56" i="1"/>
  <c r="J53" i="1"/>
  <c r="L53" i="1"/>
  <c r="J51" i="1"/>
  <c r="L51" i="1"/>
  <c r="J49" i="1"/>
  <c r="L49" i="1"/>
  <c r="L46" i="1"/>
  <c r="L92" i="1"/>
  <c r="L33" i="1"/>
  <c r="J37" i="1"/>
  <c r="L37" i="1"/>
  <c r="M33" i="1"/>
  <c r="N33" i="1"/>
  <c r="B150" i="1"/>
</calcChain>
</file>

<file path=xl/sharedStrings.xml><?xml version="1.0" encoding="utf-8"?>
<sst xmlns="http://schemas.openxmlformats.org/spreadsheetml/2006/main" count="724" uniqueCount="472">
  <si>
    <t>Structure</t>
  </si>
  <si>
    <t>Actions</t>
  </si>
  <si>
    <t>Montant demandé</t>
  </si>
  <si>
    <t>Total</t>
  </si>
  <si>
    <t>Parts</t>
  </si>
  <si>
    <t>CJM Bourges</t>
  </si>
  <si>
    <t>Vierzon Ping</t>
  </si>
  <si>
    <t>Déols</t>
  </si>
  <si>
    <t>Martizay</t>
  </si>
  <si>
    <t>4S Tours</t>
  </si>
  <si>
    <t>St Avertin</t>
  </si>
  <si>
    <t>St Marceau</t>
  </si>
  <si>
    <t>comité Indre</t>
  </si>
  <si>
    <t>comité Indre et Loire</t>
  </si>
  <si>
    <t>Comité Loiret</t>
  </si>
  <si>
    <t>ligue</t>
  </si>
  <si>
    <t>US Orléans</t>
  </si>
  <si>
    <t>Pays Courvillois</t>
  </si>
  <si>
    <t>Développement de la pratique féminine</t>
  </si>
  <si>
    <t>TT Joué</t>
  </si>
  <si>
    <t>Morée TT</t>
  </si>
  <si>
    <t>St Cyr</t>
  </si>
  <si>
    <t>Les jeunes : Ping 4 - 7 ans</t>
  </si>
  <si>
    <t>La santé : Développement du dispositif "Sport-Santé Bien-être"</t>
  </si>
  <si>
    <t>comité Loir et Cher</t>
  </si>
  <si>
    <t>comité Eure et Loir</t>
  </si>
  <si>
    <t>comité Cher</t>
  </si>
  <si>
    <t>Le Blanc</t>
  </si>
  <si>
    <t>La berri</t>
  </si>
  <si>
    <t>Recrutement et fidélisation des jeunes</t>
  </si>
  <si>
    <t>Développement durable</t>
  </si>
  <si>
    <t>Pratique handisport et sport adapté</t>
  </si>
  <si>
    <t>/</t>
  </si>
  <si>
    <t>Numéro de l'action OSIRIS</t>
  </si>
  <si>
    <t>L04</t>
  </si>
  <si>
    <t>Numéro de dossier</t>
  </si>
  <si>
    <t>Premier Pas Pongiste</t>
  </si>
  <si>
    <t>Sud Cher</t>
  </si>
  <si>
    <t>Educ'Ping</t>
  </si>
  <si>
    <t>Educ' ping</t>
  </si>
  <si>
    <t>Développement du dispositif "Ping-Santé en entreprise"</t>
  </si>
  <si>
    <t>Ping 4 - 7 ans</t>
  </si>
  <si>
    <t>Numéro d'affiliation</t>
  </si>
  <si>
    <t>04180696</t>
  </si>
  <si>
    <t xml:space="preserve">04180737 </t>
  </si>
  <si>
    <t xml:space="preserve">04280322 </t>
  </si>
  <si>
    <t xml:space="preserve">04360002 </t>
  </si>
  <si>
    <t xml:space="preserve">04360124 </t>
  </si>
  <si>
    <t xml:space="preserve">04360454 </t>
  </si>
  <si>
    <t xml:space="preserve">04360605 </t>
  </si>
  <si>
    <t xml:space="preserve">04370001 </t>
  </si>
  <si>
    <t xml:space="preserve">04370002 </t>
  </si>
  <si>
    <t xml:space="preserve">04370566 </t>
  </si>
  <si>
    <t xml:space="preserve">04410016 </t>
  </si>
  <si>
    <t xml:space="preserve">04450026 </t>
  </si>
  <si>
    <t xml:space="preserve">04450192 </t>
  </si>
  <si>
    <t>Observations</t>
  </si>
  <si>
    <t>Fête du Ping 4 - 7 ans</t>
  </si>
  <si>
    <t>Féminisation à tous les niveaux</t>
  </si>
  <si>
    <t>Développement du dispositif "Sport-Santé Bien-être"</t>
  </si>
  <si>
    <t>Premier pas pongiste</t>
  </si>
  <si>
    <t>Montant obtenu en 2020</t>
  </si>
  <si>
    <t>Proposition au Fond Solidaire national</t>
  </si>
  <si>
    <t>FFTT-CENT-21-0001-1</t>
  </si>
  <si>
    <t>FFTT-CENT-21-0001-2</t>
  </si>
  <si>
    <t>FFTT-CENT-21-0001-3</t>
  </si>
  <si>
    <t>CP Bigny Vallenay</t>
  </si>
  <si>
    <t>04180738</t>
  </si>
  <si>
    <t>St Amand Ping</t>
  </si>
  <si>
    <t>04180682</t>
  </si>
  <si>
    <t>TT Germinois</t>
  </si>
  <si>
    <t>Répartition ANS 2021</t>
  </si>
  <si>
    <t>Plan de relance</t>
  </si>
  <si>
    <t>FFTT-CENT-21-0016-1</t>
  </si>
  <si>
    <t>FFTT-CENT-21-0016-2</t>
  </si>
  <si>
    <t>FFTT-CENT-21-0016-3</t>
  </si>
  <si>
    <t>FFTT-CENT-21-0016-4</t>
  </si>
  <si>
    <t>FFTT-CENT-21-0016-5</t>
  </si>
  <si>
    <t>FFTT-CENT-21-0016-6</t>
  </si>
  <si>
    <t>FFTT-CENT-21-0016-7</t>
  </si>
  <si>
    <t>FFTT-CENT-21-0016-8</t>
  </si>
  <si>
    <t>FFTT-CENT-21-0016-9</t>
  </si>
  <si>
    <t>FFTT-CENT-21-0016</t>
  </si>
  <si>
    <t>Le club Ping 2024 - L'innovation (Virtual Ping)</t>
  </si>
  <si>
    <t>L'accession territoriale au haut-niveau : PPF - Optimisation de l'entraînement</t>
  </si>
  <si>
    <t xml:space="preserve">	Le club Ping 2024 - La formation</t>
  </si>
  <si>
    <t xml:space="preserve">	Le club Ping 2024 - La féminisation</t>
  </si>
  <si>
    <t xml:space="preserve">	Le club Ping 2024 - Soutien aux clubs</t>
  </si>
  <si>
    <t xml:space="preserve">	Le club Ping 2024 - Les ETR</t>
  </si>
  <si>
    <t xml:space="preserve">	Plan France Relance</t>
  </si>
  <si>
    <t>FFTT-CENT-21-0011-1</t>
  </si>
  <si>
    <t>FFTT-CENT-21-0011</t>
  </si>
  <si>
    <t>FFTT-CENT-21-0011-2</t>
  </si>
  <si>
    <t>Éduc Ping</t>
  </si>
  <si>
    <t>FFTT-CENT-21-0018</t>
  </si>
  <si>
    <t>FFTT-CENT-21-0018-2</t>
  </si>
  <si>
    <t>FFTT-CENT-21-0018-3</t>
  </si>
  <si>
    <t>FFTT-CENT-21-0018-4</t>
  </si>
  <si>
    <t>FFTT-CENT-21-0018-5</t>
  </si>
  <si>
    <t>Animations féminines</t>
  </si>
  <si>
    <t>Mise en place de Centre de Perfectionnement Sportif</t>
  </si>
  <si>
    <t>Tour de l'Indre des Sports</t>
  </si>
  <si>
    <t>La formation</t>
  </si>
  <si>
    <t>FFTT-CENT-21-0018-6</t>
  </si>
  <si>
    <t>plan de relance</t>
  </si>
  <si>
    <t>Soutien aux clubs</t>
  </si>
  <si>
    <t>La féminisation</t>
  </si>
  <si>
    <t>Educ ping</t>
  </si>
  <si>
    <t>Éduc ping</t>
  </si>
  <si>
    <t>FFTT-CENT-21-0002</t>
  </si>
  <si>
    <t>FFTT-CENT-21-0002-1</t>
  </si>
  <si>
    <t>FFTT-CENT-21-0002-2</t>
  </si>
  <si>
    <t>FFTT-CENT-21-0002-3</t>
  </si>
  <si>
    <t>FFTT-CENT-21-0002-4</t>
  </si>
  <si>
    <t>FFTT-CENT-21-0020</t>
  </si>
  <si>
    <t>FFTT-CENT-21-0020-1</t>
  </si>
  <si>
    <t>Développement du dispositif sport santé</t>
  </si>
  <si>
    <t>Le sport adapté</t>
  </si>
  <si>
    <t>FFTT-CENT-21-0001</t>
  </si>
  <si>
    <t>FFTT-CENT-21-0019-1</t>
  </si>
  <si>
    <t>FFTT-CENT-21-0019-2</t>
  </si>
  <si>
    <t>FFTT-CENT-21-0019</t>
  </si>
  <si>
    <t>Innovation</t>
  </si>
  <si>
    <t>FFTT-CENT-21-0014-1</t>
  </si>
  <si>
    <t>FFTT-CENT-21-0014-2</t>
  </si>
  <si>
    <t>FFTT-CENT-21-0014</t>
  </si>
  <si>
    <t>04280453</t>
  </si>
  <si>
    <t>Stade loupéen</t>
  </si>
  <si>
    <t>FFTT-CENT-21-0021-1</t>
  </si>
  <si>
    <t>FFTT-CENT-21-0021</t>
  </si>
  <si>
    <t>FFTT-CENT-21-0021-2</t>
  </si>
  <si>
    <t>FFTT-CENT-21-0022</t>
  </si>
  <si>
    <t>FFTT-CENT-21-0022-1</t>
  </si>
  <si>
    <t>FFTT-CENT-21-0022-2</t>
  </si>
  <si>
    <t>FFTT-CENT-21-0022-3</t>
  </si>
  <si>
    <t>FFTT-CENT-21-0022-4</t>
  </si>
  <si>
    <t>FFTT-CENT-21-0008-1</t>
  </si>
  <si>
    <t>FFTT-CENT-21-0008</t>
  </si>
  <si>
    <t>FFTT-CENT-21-0008-2</t>
  </si>
  <si>
    <t>04360726</t>
  </si>
  <si>
    <t>Reuilly</t>
  </si>
  <si>
    <t>04410080</t>
  </si>
  <si>
    <t>AMO Mer TT</t>
  </si>
  <si>
    <t>FFTT-CENT-21-0015</t>
  </si>
  <si>
    <t>FFTT-CENT-21-0015-1</t>
  </si>
  <si>
    <t>FFTT-CENT-21-0015-2</t>
  </si>
  <si>
    <t>FFTT-CENT-21-0015-3</t>
  </si>
  <si>
    <t>FFTT-CENT-21-0015-4</t>
  </si>
  <si>
    <t>L'innovation (ping virtuel)</t>
  </si>
  <si>
    <t>Vineuil</t>
  </si>
  <si>
    <t>04410612</t>
  </si>
  <si>
    <t>FFTT-CENT-21-0006</t>
  </si>
  <si>
    <t xml:space="preserve">	FFTT-CENT-21-0006-2</t>
  </si>
  <si>
    <t xml:space="preserve">	FFTT-CENT-21-0006-3</t>
  </si>
  <si>
    <t>Epernon</t>
  </si>
  <si>
    <t>FFTT-CENT-21-0009</t>
  </si>
  <si>
    <t>FFTT-CENT-21-0009-1</t>
  </si>
  <si>
    <t>FFTT-CENT-21-0009-2</t>
  </si>
  <si>
    <t xml:space="preserve">04280045 </t>
  </si>
  <si>
    <t>Ping St Jean</t>
  </si>
  <si>
    <t>04450751</t>
  </si>
  <si>
    <t>FFTT-CENT-21-0013-1</t>
  </si>
  <si>
    <t>FFTT-CENT-21-0013-2</t>
  </si>
  <si>
    <t>FFTT-CENT-21-0013-3</t>
  </si>
  <si>
    <t>FFTT-CENT-21-0013</t>
  </si>
  <si>
    <t>Accession territoriale au haut-niveau</t>
  </si>
  <si>
    <t>04370269</t>
  </si>
  <si>
    <t>ES Oesienne</t>
  </si>
  <si>
    <t>04370637</t>
  </si>
  <si>
    <t>04370669</t>
  </si>
  <si>
    <t>04370694</t>
  </si>
  <si>
    <t>Veigné</t>
  </si>
  <si>
    <t>Cormery-Truyes</t>
  </si>
  <si>
    <t>4-7 ans</t>
  </si>
  <si>
    <t>FFTT-CENT-21-0003</t>
  </si>
  <si>
    <t>FFTT-CENT-21-0003-1</t>
  </si>
  <si>
    <t>FFTT-CENT-21-0003-2</t>
  </si>
  <si>
    <t>FFTT-CENT-21-0003-3</t>
  </si>
  <si>
    <t>FFTT-CENT-21-0004</t>
  </si>
  <si>
    <t>FFTT-CENT-21-0004-1</t>
  </si>
  <si>
    <t>FFTT-CENT-21-0007</t>
  </si>
  <si>
    <t>FFTT-CENT-21-0005</t>
  </si>
  <si>
    <t xml:space="preserve">	FFTT-CENT-21-0005-2</t>
  </si>
  <si>
    <t>Développement des nouvelles pratiques</t>
  </si>
  <si>
    <t>FFTT-CENT-21-0007-1</t>
  </si>
  <si>
    <t>FFTT-CENT-21-0007-2</t>
  </si>
  <si>
    <t>FFTT-CENT-21-0007-3</t>
  </si>
  <si>
    <t>04180613</t>
  </si>
  <si>
    <t>Pré-évaluation commission régionale</t>
  </si>
  <si>
    <t>L'innovation (création de grades)</t>
  </si>
  <si>
    <t>FFTT-CENT-21-0026</t>
  </si>
  <si>
    <t>FFTT-CENT-21-0026-1</t>
  </si>
  <si>
    <t>FFTT-CENT-21-0030-1</t>
  </si>
  <si>
    <t>FFTT-CENT-21-0030-2</t>
  </si>
  <si>
    <t>FFTT-CENT-21-0030-3</t>
  </si>
  <si>
    <t>FFTT-CENT-21-0030-4</t>
  </si>
  <si>
    <t>FFTT-CENT-21-0030</t>
  </si>
  <si>
    <t>FFTT-CENT-21-0025-1</t>
  </si>
  <si>
    <t>FFTT-CENT-21-0025-2</t>
  </si>
  <si>
    <t>FFTT-CENT-21-0025-3</t>
  </si>
  <si>
    <t>FFTT-CENT-21-0025-4</t>
  </si>
  <si>
    <t>FFTT-CENT-21-0024</t>
  </si>
  <si>
    <t>FFTT-CENT-21-0032</t>
  </si>
  <si>
    <t>FFTT-CENT-21-0032-1</t>
  </si>
  <si>
    <t>FFTT-CENT-21-0032-2</t>
  </si>
  <si>
    <t>FFTT-CENT-21-0032-3</t>
  </si>
  <si>
    <t>FFTT-CENT-21-0032-4</t>
  </si>
  <si>
    <t>FFTT-CENT-21-0032-6</t>
  </si>
  <si>
    <t>FFTT-CENT-21-0027-1</t>
  </si>
  <si>
    <t>FFTT-CENT-21-0027-3</t>
  </si>
  <si>
    <t>FFTT-CENT-21-0027-4</t>
  </si>
  <si>
    <t>FFTT-CENT-21-0027</t>
  </si>
  <si>
    <t xml:space="preserve">	FFTT-CENT-21-0031-1</t>
  </si>
  <si>
    <t xml:space="preserve">	FFTT-CENT-21-0031-2</t>
  </si>
  <si>
    <t xml:space="preserve">	FFTT-CENT-21-0031</t>
  </si>
  <si>
    <t>FFTT-CENT-21-0028</t>
  </si>
  <si>
    <t>FFTT-CENT-21-0028-1</t>
  </si>
  <si>
    <t>FFTT-CENT-21-0028-2</t>
  </si>
  <si>
    <t>FFTT-CENT-21-0029</t>
  </si>
  <si>
    <t>FFTT-CENT-21-0029-1</t>
  </si>
  <si>
    <t>FFTT-CENT-21-0029-2</t>
  </si>
  <si>
    <t>FFTT-CENT-21-0029-3</t>
  </si>
  <si>
    <t>FFTT-CENT-21-0029-4</t>
  </si>
  <si>
    <t>FFTT-CENT-21-0033</t>
  </si>
  <si>
    <t>FFTT-CENT-21-0033-1</t>
  </si>
  <si>
    <t>FFTT-CENT-21-0033-2</t>
  </si>
  <si>
    <t>FFTT-CENT-21-0033-3</t>
  </si>
  <si>
    <t>éduc ping</t>
  </si>
  <si>
    <t>FFTT-CENT-21-0023</t>
  </si>
  <si>
    <t>FFTT-CENT-21-0023-1</t>
  </si>
  <si>
    <t>FFTT-CENT-21-0023-2</t>
  </si>
  <si>
    <t>FFTT-CENT-21-0023-3</t>
  </si>
  <si>
    <t>FFTT-CENT-21-0023-4</t>
  </si>
  <si>
    <t>FFTT-CENT-21-0034</t>
  </si>
  <si>
    <t>FFTT-CENT-21-0034-1</t>
  </si>
  <si>
    <t>04370167</t>
  </si>
  <si>
    <t>US La Riche</t>
  </si>
  <si>
    <t>FFTT-CENT-21-0036</t>
  </si>
  <si>
    <t>FFTT-CENT-21-0036-2</t>
  </si>
  <si>
    <t>FFTT-CENT-21-0036-3</t>
  </si>
  <si>
    <t>Stages jeunes ouverts au non adhérents et adhérents du club</t>
  </si>
  <si>
    <t>séances découverture pour les écoles de LA RICHE</t>
  </si>
  <si>
    <t>FFTT-CENT-21-0035</t>
  </si>
  <si>
    <t>FFTT-CENT-21-0035-1</t>
  </si>
  <si>
    <t>recrutement et fidélisation des jeunes</t>
  </si>
  <si>
    <t>Handisport et sport adapté</t>
  </si>
  <si>
    <t>Le développement durable</t>
  </si>
  <si>
    <t>Le ping tour</t>
  </si>
  <si>
    <t>FFTT-CENT-21-0038</t>
  </si>
  <si>
    <t>04280038</t>
  </si>
  <si>
    <t>FFTT-CENT-21-0038-1</t>
  </si>
  <si>
    <t>FFTT-CENT-21-0038-2</t>
  </si>
  <si>
    <t>FFTT-CENT-21-0038-3</t>
  </si>
  <si>
    <t>FFTT-CENT-21-0039</t>
  </si>
  <si>
    <t>FFTT-CENT-21-0039-1</t>
  </si>
  <si>
    <t>FFTT-CENT-21-0039-2</t>
  </si>
  <si>
    <t>FFTT-CENT-21-0039-3</t>
  </si>
  <si>
    <t>FFTT-CENT-21-0039-4</t>
  </si>
  <si>
    <t>FFTT-CENT-21-0039-5</t>
  </si>
  <si>
    <t>AS du Thymerais</t>
  </si>
  <si>
    <t>FFTT-CENT-21-0037</t>
  </si>
  <si>
    <t>FFTT-CENT-21-0037-1</t>
  </si>
  <si>
    <t>FFTT-CENT-21-0037-2</t>
  </si>
  <si>
    <t>FFTT-CENT-21-0037-3</t>
  </si>
  <si>
    <t>FFTT-CENT-21-0006-1</t>
  </si>
  <si>
    <t>FFTT-CENT-21-0045</t>
  </si>
  <si>
    <t>FFTT-CENT-21-0045-1</t>
  </si>
  <si>
    <t>FFTT-CENT-21-0045-3</t>
  </si>
  <si>
    <t>Développement de nouvelles pratiques</t>
  </si>
  <si>
    <t>FFTT-CENT-21-0044-1</t>
  </si>
  <si>
    <t>FFTT-CENT-21-0044</t>
  </si>
  <si>
    <t>FFTT-CENT-21-0044-2</t>
  </si>
  <si>
    <t>FFTT-CENT-21-0044-3</t>
  </si>
  <si>
    <t>FFTT-CENT-21-0044-4</t>
  </si>
  <si>
    <t>FFTT-CENT-21-0034-2</t>
  </si>
  <si>
    <t>04450108</t>
  </si>
  <si>
    <t>Gien</t>
  </si>
  <si>
    <t>FFTT-CENT-21-0050</t>
  </si>
  <si>
    <t>FFTT-CENT-21-0050-1</t>
  </si>
  <si>
    <t>FFTT-CENT-21-0050-2</t>
  </si>
  <si>
    <t>FFTT-CENT-21-0050-3</t>
  </si>
  <si>
    <t>Organisation d'une étape d'un Ping Tour</t>
  </si>
  <si>
    <t>Une semaine de Tennis de Table dans les Collèges</t>
  </si>
  <si>
    <t>04370439</t>
  </si>
  <si>
    <t>La Ville aux Dames</t>
  </si>
  <si>
    <t>Ping 4-7 ans</t>
  </si>
  <si>
    <t>FFTT-CENT-21-0040</t>
  </si>
  <si>
    <t>FFTT-CENT-21-0040-1</t>
  </si>
  <si>
    <t>FFTT-CENT-21-0040-2</t>
  </si>
  <si>
    <t>FFTT-CENT-21-0040-3</t>
  </si>
  <si>
    <t>FFTT-CENT-21-0040-4</t>
  </si>
  <si>
    <t>Le dossier est très bien monté avec des actions concrètes, facilement évaluable et une budgétisation très cohérente. Le comité 28 mérite ce qu'il a demandé.</t>
  </si>
  <si>
    <t>Des dossiers inégaux mais des besoins notamment sur les deux premières actions. comité très accompagné dans la démarche</t>
  </si>
  <si>
    <t xml:space="preserve">4/7 ans :  dossier cohérent et correct  mais budget sur évalué 
Ping Santé en entreprise : dossier cohérent et correct  mais budget sur évalué 
Haut niveau : dossier cohérent et correct  mais budget sur évalué
RELANCE : Dossier un peu général - pas d'actions précises spécifiques </t>
  </si>
  <si>
    <t xml:space="preserve">Féminines : Beaucoup de propositions différentes - budget correct ! Charges importantes en Frais de déplacement mais compensé par des "cotisations" 
Recrutement fidélisation : beaucoup voir "trop" de choses qui sont du fonctionnement normal d'un club ! Budget très sur-évalué </t>
  </si>
  <si>
    <t>Recrutement / fidélisation : dossier correct budget conforme 
Nouvelles pratiques : Dossier OK 
Relance : Projet concerne presque uniquement l'achat de tables extérieures .. Plutôt utiliser  les achats mutualisés Ligue conseil régional</t>
  </si>
  <si>
    <t xml:space="preserve">Recrutement / fidélisation : gros dossier , gros budget - demande correcte
4/7 ans : Action qui pourrait faire partie du 1er point mais avec quelques actions spécifiques sur les 4/7 ans 
Nouvelles pratiques : Budget très élevé pour une action ponctuelle sur 1 demie journée surtout sur le poste "achats" </t>
  </si>
  <si>
    <r>
      <t xml:space="preserve">club très accompagné dans la démarche
</t>
    </r>
    <r>
      <rPr>
        <sz val="10"/>
        <color rgb="FFC00000"/>
        <rFont val="Calibri"/>
        <family val="2"/>
        <scheme val="minor"/>
      </rPr>
      <t xml:space="preserve">pour les 4-7 ans budget de l'action déconnant 2300 € d'achats ?? S'il s'agit d'achat de matériel il faut utiliser la mutualisation de la ligue -Pas d'heures d'entraîneurs
formation : budget incorrect ANS = 100%
féminines : Budget incorrect pas équilibré </t>
    </r>
  </si>
  <si>
    <t>Remboursement licences</t>
  </si>
  <si>
    <t>Idem Thierry</t>
  </si>
  <si>
    <t>merite de l aide de la part de la ligue</t>
  </si>
  <si>
    <t>Demandes cohérentes</t>
  </si>
  <si>
    <t>la formation est importante mais pas a ce prix</t>
  </si>
  <si>
    <t>Idem Thierry-Montants demandés raisonnables en adéquation total avec les actions.Volonté affichée de maintenir le club</t>
  </si>
  <si>
    <t>Ok avec Thierry, Aide adhérents = flou</t>
  </si>
  <si>
    <t>bon dossier mais budget élevé / budget élevé , parfois H.S. / bon dossier mais budget éleve, Vague</t>
  </si>
  <si>
    <t>Très géné sur ces dossiers ; cela reviendrait a redonner un budget sur des dossiers similaires non realisés alors que d autres ont rien eu l année derniere ???, vague</t>
  </si>
  <si>
    <t>Remboursement licences, les 2 dossiers dépassent les 50% / mérite un peu d'aide</t>
  </si>
  <si>
    <t>Féminines : actions concrètes et mise en avant du tennis de table féminin, Promotion: Recrutement : politique identique aux féminines-réflexion poussée</t>
  </si>
  <si>
    <t>frais de missions élevés / peu précis</t>
  </si>
  <si>
    <t>déjà eu des subventions sur les meme actions, idem</t>
  </si>
  <si>
    <r>
      <t xml:space="preserve">Thierry : un des deux clubs qui n'a rien obtenu la saison passée
</t>
    </r>
    <r>
      <rPr>
        <sz val="10"/>
        <color rgb="FFC00000"/>
        <rFont val="Calibri"/>
        <family val="2"/>
        <scheme val="minor"/>
      </rPr>
      <t xml:space="preserve">PPP - demande cohérente et budget correct - manque de dates/chiffrages etc ..
Féminisation : demande cohérente et budget correct .. Demande de Subv élevée
Ping 4/7 ans : Demande cohérente ! Budget avec un poste Achats très élevé
plan de relance :  Demande cohérente ! Budget avec un poste Achats très élevé.
</t>
    </r>
    <r>
      <rPr>
        <b/>
        <sz val="10"/>
        <color rgb="FFC00000"/>
        <rFont val="Calibri"/>
        <family val="2"/>
        <scheme val="minor"/>
      </rPr>
      <t xml:space="preserve">Toutes les actions manquent de concret </t>
    </r>
  </si>
  <si>
    <t>Véronique : N’ayant rien demandé l’année dernière, il me semble approprié de répondre aux demandes,  concernant la fête du ping et le plan de féminisation (nbre de licenciées important). Concernant le PPP du même avis que Thierry</t>
  </si>
  <si>
    <t>Michel : achat élevé / dépasse les 50% / achat élevé, Vague</t>
  </si>
  <si>
    <t>Dominique IMPORTANT A MON AVIS ET RIEN EU L ANN2E DERNIERE, Club feminin important, coherent avec les propositions federale</t>
  </si>
  <si>
    <t>pour les 3 dossiers colonne achat élevée</t>
  </si>
  <si>
    <t xml:space="preserve">des dossiers avec du handisport a présenter auprès de la ffh qui a aussi des subventions ans a disptribuer. Deja eu des subventions l année derniere </t>
  </si>
  <si>
    <t>que des achats, pas d'heures entr.100% demandée mais formation 78%</t>
  </si>
  <si>
    <t>bon dossier, original, Bon dossier</t>
  </si>
  <si>
    <t>meme observation que thierry, idem pas le plus urgent pour le moment</t>
  </si>
  <si>
    <t>budget surdimentionné</t>
  </si>
  <si>
    <t>ZRR, Budget HA surévalué. Pas de détail sur les coûts</t>
  </si>
  <si>
    <t>Budget HA surévalué. Pas de détail sur les coûts, un beau projet qui mérite d'être aidé. Budget HA conforme, demande hors cadre</t>
  </si>
  <si>
    <t>FFTT-CENT-21-0049</t>
  </si>
  <si>
    <t>FFTT-CENT-21-0049-1</t>
  </si>
  <si>
    <t>FFTT-CENT-21-0049-2</t>
  </si>
  <si>
    <t>FFTT-CENT-21-0049-3</t>
  </si>
  <si>
    <t>FFTT-CENT-21-0024-1</t>
  </si>
  <si>
    <t>Bon dossier sincère et réfléchi. Très positif pour une première demande. Action explicite et positive
bon investissement du club par rapport à ses moyens
Animations en lien avec Paris 2024</t>
  </si>
  <si>
    <t>Bonne première demande structuré en lien avec le projet du club, Bonne action de développement de ce public. Le club a tout intérêt à s'affilier à la FFSA, Bonne action tant au niveau intervention que matériel</t>
  </si>
  <si>
    <t>Le club a été très aidé dans le montage de son dossier qui reprend en grande partie le dossier de la saison passée, Le club reprend ses actions habituelles mais son soutien pour la féminisation est fort
Le club reprend ses actions habituelles sans grande amélioration</t>
  </si>
  <si>
    <t>ZRR, Engagement bénévole important, Projet modeste mais non négligeable par rapport à la taille du club
bon investissement du club par rapport à ses moyens</t>
  </si>
  <si>
    <t>Action claire et cohérente
Action riche, avec beaucoup d'achats envisagés la même année
Action intéressante, mais en doublon avec l'action 2</t>
  </si>
  <si>
    <t>Peu d'achats pour masse salariale élevée
Peu d'achats pour masse salariale élevée
Projet innovant et d'envergure</t>
  </si>
  <si>
    <t>Action cohérente et réaliste</t>
  </si>
  <si>
    <t>Action cohérente et réaliste
Action cohérente et réaliste
Action cohérente et réaliste</t>
  </si>
  <si>
    <t>CJM Bourges TT</t>
  </si>
  <si>
    <t>Luisant ACTT</t>
  </si>
  <si>
    <t>CTT Déols</t>
  </si>
  <si>
    <t>TT Brenne Le Blanc</t>
  </si>
  <si>
    <t>CP Vatanais</t>
  </si>
  <si>
    <t>La Berrichonne de Châteauroux</t>
  </si>
  <si>
    <t>C2T Martizay</t>
  </si>
  <si>
    <t>RS St Cyr TT</t>
  </si>
  <si>
    <t>La Riche</t>
  </si>
  <si>
    <t>ES La Ville aux Dames</t>
  </si>
  <si>
    <t>AS Fondettes TT</t>
  </si>
  <si>
    <t>ATT Langeais-Cinq Mars</t>
  </si>
  <si>
    <t>CP Veigne</t>
  </si>
  <si>
    <t>SC Moréen TT</t>
  </si>
  <si>
    <t>US Orléans TT</t>
  </si>
  <si>
    <t>Ping St Jean 45</t>
  </si>
  <si>
    <t>FFTT-CENT-21-0048</t>
  </si>
  <si>
    <t>FFTT-CENT-21-0048-1</t>
  </si>
  <si>
    <t>FFTT-CENT-21-0025</t>
  </si>
  <si>
    <t xml:space="preserve">	FFTT-CENT-21-0036-1</t>
  </si>
  <si>
    <t xml:space="preserve">	FFTT-CENT-21-0027-2</t>
  </si>
  <si>
    <t>Aide pour l'organisation de journées portes-ouvertes, d'activités estivales, de journées de découverte, permettant la reprise</t>
  </si>
  <si>
    <t>Retour à la pratique</t>
  </si>
  <si>
    <t>Plan France Relance</t>
  </si>
  <si>
    <t>Plan France Relance ; aide liée à la reprise d'activité sportive</t>
  </si>
  <si>
    <t>projet relance Covid Saint Amand ping</t>
  </si>
  <si>
    <t>Aide à la relance de l'activité du club</t>
  </si>
  <si>
    <t>plan de relance aide à la reprise d'activités sportives</t>
  </si>
  <si>
    <t>Plan de relance du CP VATANAIS</t>
  </si>
  <si>
    <t xml:space="preserve">	Plan de relance</t>
  </si>
  <si>
    <t xml:space="preserve">	PLAN DE RELANCE</t>
  </si>
  <si>
    <t>Portes ouvertes du club</t>
  </si>
  <si>
    <t>AIDE ADHERENTS CODID</t>
  </si>
  <si>
    <t>reprise de l'activité</t>
  </si>
  <si>
    <t xml:space="preserve">	Reprise de l'activité Tennis de Table</t>
  </si>
  <si>
    <t>Aide au fonctionnement global</t>
  </si>
  <si>
    <t xml:space="preserve">	Plan de Relance</t>
  </si>
  <si>
    <t>Relance de la pratique</t>
  </si>
  <si>
    <t>Reprise sportive et protocole sanitaire</t>
  </si>
  <si>
    <t>Etre acteur de la lutte contre la COVID-19</t>
  </si>
  <si>
    <t>Plan de relance - organisaion de portes ouvertes et journée découverte</t>
  </si>
  <si>
    <t>Mise en place de stages en journée et de séances d'entraînement en soirée pour faire venir et revenir les gens à la salle</t>
  </si>
  <si>
    <t>Remboursement et diminution des tarifs</t>
  </si>
  <si>
    <t>Demande cohérente ! Budget avec un poste Achats très élevé.</t>
  </si>
  <si>
    <t>Dossier un peu général - pas d'actions précises spécifiques , aide adhérents floue</t>
  </si>
  <si>
    <t>Demande incorrecte - Budget de l'action erroné .. Aucune charge mentionnée et demande = 75% du budget. Remboursement licence</t>
  </si>
  <si>
    <t>petit club, petits moyens…un geste peut être fait</t>
  </si>
  <si>
    <t>un peu général  charges de promotion élevées</t>
  </si>
  <si>
    <t>Projet concerne presque uniquement l'achat de tables extérieures .. Plutôt utiliser  les achats mutualisés Ligue conseil régional</t>
  </si>
  <si>
    <t>Haut niveau : Dossier Cohérent .. Poste achats un peu fort dans budget
Educ ping : projet concret et cohérent : poste "Achats" élevé"
féminines : projet concret et cohérent : poste "Achats" élevé"</t>
  </si>
  <si>
    <t>"Nb de séances proposées trop modeste. Masse salariale élevée"</t>
  </si>
  <si>
    <t>J3 AMILLY</t>
  </si>
  <si>
    <t>FFTT-CENT-21-0046-1</t>
  </si>
  <si>
    <t>FFTT-CENT-21-0046</t>
  </si>
  <si>
    <t>04450417</t>
  </si>
  <si>
    <t>04370002</t>
  </si>
  <si>
    <t>04370566</t>
  </si>
  <si>
    <t>04280121</t>
  </si>
  <si>
    <t>04360453</t>
  </si>
  <si>
    <t>04370183</t>
  </si>
  <si>
    <t>04370596</t>
  </si>
  <si>
    <t>04180486</t>
  </si>
  <si>
    <t>Pour la féminisation, seulement 2 journées, CPS nouveau projet, le tour de L'indre est une action positive en terme de recrutement, beaucoup d'action de recrutement et fidélisation des jeunes, la formation est une action qui s'auto-finance</t>
  </si>
  <si>
    <t>quelques actions de relance</t>
  </si>
  <si>
    <t>diminution tarifaire</t>
  </si>
  <si>
    <t>Que des diminutions tarifaires</t>
  </si>
  <si>
    <t>actions incohérentes</t>
  </si>
  <si>
    <t>action ping alzheimer intéressante, beaucoup d'actions pour les féminines, actions ppp correct</t>
  </si>
  <si>
    <t>Action récurrente</t>
  </si>
  <si>
    <t>ZRR, club très accompagné dans la démarche mais volontaire</t>
  </si>
  <si>
    <t>Projet clair et soutenable financièrement</t>
  </si>
  <si>
    <t>Dossier répondant plus à l'initiative club interne :
Convention avec Vesdun concernant l'entraineur comprenant une prestation gratuite
Participation à Viv'asso 
Stage estival tout public (Sans détail)
Stage centralisé fin août plus tourné sur les tradis (Sans précisions)</t>
  </si>
  <si>
    <t>Bon dossier unique du club. Clair et honnête.  L'aide financerait essentiellement le nouvel entraineur et la remise sur les tarifs de licences.</t>
  </si>
  <si>
    <t xml:space="preserve">Dossier modeste financièrement mentionnant le 2ème item. </t>
  </si>
  <si>
    <t>QPV. Le dossier Educ Ping est bien argumenté et bien accompagné au niveau local. Le sport santé aurait toute sa place de par la localisation du club et se trouve non aidé…</t>
  </si>
  <si>
    <t>ZRR. Un dossier féminin bien ficelé. Le dossier jeunes est plus aléatoire compte tenu de la proximité de Bourges</t>
  </si>
  <si>
    <t>QPV. Les dossiers sont bien argumentés et compréhensibles.</t>
  </si>
  <si>
    <t xml:space="preserve">ZRR - 2ème année en postulant. Dossiers peu aboutis laissant le sentiment de demander des sous plutôt qu'une aide à structuration de projets. Montants démesurés par rapports aux effets espérés des actions. Si pas d'aides, pas de capacités à effectuer leurs actions. </t>
  </si>
  <si>
    <t xml:space="preserve">Baby ping - petite demande 500 €  je propose 250 € juste pour arriver à 1500 pour l'ensemble </t>
  </si>
  <si>
    <t xml:space="preserve">Ping à l'école - dossier correct budget OK   </t>
  </si>
  <si>
    <t xml:space="preserve">formation : dossier sur évalué .. 30 personnes / gros budget !! </t>
  </si>
  <si>
    <t>Baby ping = dossier correct/demande intéressante</t>
  </si>
  <si>
    <t>achat élevé</t>
  </si>
  <si>
    <t>demande coherente dans le montant</t>
  </si>
  <si>
    <t>5000€ ou plus</t>
  </si>
  <si>
    <t>minimum à 1500€</t>
  </si>
  <si>
    <t>minimum à 1000€</t>
  </si>
  <si>
    <t>non reçu</t>
  </si>
  <si>
    <t>entre 1501 et 1999€</t>
  </si>
  <si>
    <t>2000-2999€</t>
  </si>
  <si>
    <t>3000-4999€</t>
  </si>
  <si>
    <t>entre 1001 et 1499€</t>
  </si>
  <si>
    <t>Bigny, Luisant, vatan, La Riche</t>
  </si>
  <si>
    <t>Somme réservées aux féminines</t>
  </si>
  <si>
    <t>Somme réservées aux ZRR</t>
  </si>
  <si>
    <t xml:space="preserve">Stages .. Action OK , Budget OK 
séances découvertes : action cohérente mais budget sans charges ou presque ( bénévoles ? )  et ANS = 69 % </t>
  </si>
  <si>
    <t>FFTT-CENT-21-0005-1</t>
  </si>
  <si>
    <t>Dossier unique du club hors thématique qui mérite d'être soutenu compte tenu de  l'implantation et la volonté de promotion en milieu rural. Pas de projet associatif, documents financiers pas à jour</t>
  </si>
  <si>
    <t>Dossier approximatif financièrement répondant au 2ème item, compte de résultats pas à jour</t>
  </si>
  <si>
    <t>Action de détection à élargir aux autres jeunes, action féminine à renforcer, formation positive si elle est réalisée mais avec un budget difficile à établir, document financier et pv ag pas à jour</t>
  </si>
  <si>
    <t>Action cohérente et réaliste
L'action ne nous semble réalisable / rapport aux contraintes de l'Education Nationale
Manque de clarté sur les moyens documents financiers pas à jour</t>
  </si>
  <si>
    <t>documents financiers pas à jour</t>
  </si>
  <si>
    <t>J'ai contacté la FFTT pour corriger les dossiers suivants : fondettes, oesienne, thymerais car erreur de forme mais pas de fond</t>
  </si>
  <si>
    <t>à aider via d'autres dispositifs (plan de relance, matériel, kit ppp…)</t>
  </si>
  <si>
    <t>Accession territoriale au sport de haut niveau</t>
  </si>
  <si>
    <t>Décision finale par la commission</t>
  </si>
  <si>
    <t xml:space="preserve">germinois, Vierzon, sud cher, veigne </t>
  </si>
  <si>
    <t>St amand, la loupe, martizay, reuilly, fondettes</t>
  </si>
  <si>
    <t>FFTT-CENT-21-0048-2</t>
  </si>
  <si>
    <t>Action récurrente sans amélioration continue</t>
  </si>
  <si>
    <t>montant avec plan de relance et fond solidaire</t>
  </si>
  <si>
    <t>4S, comité 37, comité 36, TT joué</t>
  </si>
  <si>
    <t>comité 18, 41, 45</t>
  </si>
  <si>
    <t>comité 28, cjm, Déols, Mer, St Marceau, PSJ, morée, us orléans, st avertin, epernon, vineuil</t>
  </si>
  <si>
    <t>thymerais, courvillois, st cyr, la ville aux dames, oesienne, gien</t>
  </si>
  <si>
    <t>le blanc, la berri, cormery</t>
  </si>
  <si>
    <t>FFTT-CENT-21-0005-3</t>
  </si>
  <si>
    <t>Comité 28 TT</t>
  </si>
  <si>
    <t>Comité 36 TT</t>
  </si>
  <si>
    <t>Comité 37 TT</t>
  </si>
  <si>
    <t>Comité 41 TT</t>
  </si>
  <si>
    <t>Comité 45 TT</t>
  </si>
  <si>
    <t>D28</t>
  </si>
  <si>
    <t>D36</t>
  </si>
  <si>
    <t>D37</t>
  </si>
  <si>
    <t>D41</t>
  </si>
  <si>
    <t>D45</t>
  </si>
  <si>
    <t>Aide liée à la reprise de l'activité sportive</t>
  </si>
  <si>
    <t>Plan de relance de l'activité</t>
  </si>
  <si>
    <t>Plan de relance - Aide à la reprise d'activités sportives</t>
  </si>
  <si>
    <t>Ping Tour Loiret</t>
  </si>
  <si>
    <t>FFTT-CENT-21-0032-5</t>
  </si>
  <si>
    <t>FFTT-CENT-21-0039-6</t>
  </si>
  <si>
    <t>FFTT-CENT-21-0045-2</t>
  </si>
  <si>
    <t>FFTT-CENT-21-0018-1</t>
  </si>
  <si>
    <t>FFTT-CENT-21-0011-3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</si>
</sst>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_);[Red]\(#,##0\ &quot;€&quot;\)"/>
    <numFmt numFmtId="44" formatCode="_ * #,##0.00_)\ &quot;€&quot;_ ;_ * \(#,##0.00\)\ &quot;€&quot;_ ;_ * &quot;-&quot;??_)\ &quot;€&quot;_ ;_ @_ "/>
    <numFmt numFmtId="164" formatCode="#,##0\ &quot;€&quot;"/>
    <numFmt numFmtId="165" formatCode="_-* #,##0\ &quot;€&quot;_-;\-* #,##0\ &quot;€&quot;_-;_-* &quot;-&quot;??\ &quot;€&quot;_-;_-@_-"/>
  </numFmts>
  <fonts count="14" x14ac:knownFonts="1">
    <font>
      <sz val="11"/>
      <color theme="1"/>
      <name val="Calibri"/>
      <family val="2"/>
      <scheme val="minor"/>
    </font>
    <font>
      <sz val="10"/>
      <color theme="1"/>
      <name val="Calibri"/>
      <family val="2"/>
      <scheme val="minor"/>
    </font>
    <font>
      <sz val="10"/>
      <color rgb="FF000000"/>
      <name val="Calibri"/>
      <family val="2"/>
      <scheme val="minor"/>
    </font>
    <font>
      <sz val="8"/>
      <name val="Calibri"/>
      <family val="2"/>
      <scheme val="minor"/>
    </font>
    <font>
      <sz val="10"/>
      <color theme="1"/>
      <name val="Calibri (Corps)"/>
    </font>
    <font>
      <sz val="10"/>
      <name val="Calibri (Corps)"/>
    </font>
    <font>
      <sz val="10"/>
      <name val="Calibri"/>
      <family val="2"/>
      <scheme val="minor"/>
    </font>
    <font>
      <sz val="11"/>
      <name val="Calibri"/>
      <family val="2"/>
      <scheme val="minor"/>
    </font>
    <font>
      <sz val="10"/>
      <color theme="0"/>
      <name val="Calibri"/>
      <family val="2"/>
      <scheme val="minor"/>
    </font>
    <font>
      <sz val="11"/>
      <color theme="0"/>
      <name val="Calibri"/>
      <family val="2"/>
      <scheme val="minor"/>
    </font>
    <font>
      <sz val="10"/>
      <color rgb="FFC00000"/>
      <name val="Calibri"/>
      <family val="2"/>
      <scheme val="minor"/>
    </font>
    <font>
      <b/>
      <sz val="10"/>
      <color rgb="FFC00000"/>
      <name val="Calibri"/>
      <family val="2"/>
      <scheme val="minor"/>
    </font>
    <font>
      <sz val="11"/>
      <color theme="1"/>
      <name val="Calibri"/>
      <family val="2"/>
      <scheme val="minor"/>
    </font>
    <font>
      <sz val="11"/>
      <color rgb="FF000000"/>
      <name val="Calibri"/>
      <family val="2"/>
      <scheme val="minor"/>
    </font>
  </fonts>
  <fills count="4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E3C0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EEB3FF"/>
        <bgColor indexed="64"/>
      </patternFill>
    </fill>
    <fill>
      <patternFill patternType="solid">
        <fgColor rgb="FFDB96D6"/>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9"/>
        <bgColor indexed="64"/>
      </patternFill>
    </fill>
    <fill>
      <patternFill patternType="solid">
        <fgColor rgb="FFFFF2CC"/>
        <bgColor rgb="FF000000"/>
      </patternFill>
    </fill>
    <fill>
      <patternFill patternType="solid">
        <fgColor rgb="FFEEB3FF"/>
        <bgColor rgb="FF000000"/>
      </patternFill>
    </fill>
    <fill>
      <patternFill patternType="solid">
        <fgColor rgb="FFFFD966"/>
        <bgColor rgb="FF000000"/>
      </patternFill>
    </fill>
    <fill>
      <patternFill patternType="solid">
        <fgColor rgb="FF806000"/>
        <bgColor rgb="FF000000"/>
      </patternFill>
    </fill>
    <fill>
      <patternFill patternType="solid">
        <fgColor theme="1"/>
        <bgColor rgb="FF000000"/>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5"/>
        <bgColor rgb="FF000000"/>
      </patternFill>
    </fill>
    <fill>
      <patternFill patternType="solid">
        <fgColor theme="5"/>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FFFF00"/>
      </left>
      <right style="thin">
        <color rgb="FFFFFF00"/>
      </right>
      <top style="thin">
        <color rgb="FFFFFF00"/>
      </top>
      <bottom style="thin">
        <color rgb="FFFFFF00"/>
      </bottom>
      <diagonal/>
    </border>
    <border>
      <left/>
      <right style="thin">
        <color indexed="64"/>
      </right>
      <top style="thin">
        <color indexed="64"/>
      </top>
      <bottom/>
      <diagonal/>
    </border>
    <border>
      <left style="thin">
        <color rgb="FFFFFF00"/>
      </left>
      <right style="thin">
        <color rgb="FFFFFF00"/>
      </right>
      <top style="thin">
        <color rgb="FFFFFF00"/>
      </top>
      <bottom/>
      <diagonal/>
    </border>
    <border>
      <left style="thin">
        <color rgb="FFFFFF00"/>
      </left>
      <right style="thin">
        <color rgb="FFFFFF00"/>
      </right>
      <top/>
      <bottom/>
      <diagonal/>
    </border>
    <border>
      <left/>
      <right style="thin">
        <color rgb="FFFFFF00"/>
      </right>
      <top style="thin">
        <color rgb="FFFFFF00"/>
      </top>
      <bottom style="thin">
        <color rgb="FFFFFF00"/>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484">
    <xf numFmtId="0" fontId="0" fillId="0" borderId="0" xfId="0"/>
    <xf numFmtId="0" fontId="1" fillId="0" borderId="0" xfId="0" applyFont="1"/>
    <xf numFmtId="0" fontId="1" fillId="2" borderId="2" xfId="0" applyFont="1" applyFill="1" applyBorder="1" applyAlignment="1">
      <alignment horizontal="left" vertical="center"/>
    </xf>
    <xf numFmtId="0" fontId="1" fillId="5" borderId="1" xfId="0" applyFont="1" applyFill="1" applyBorder="1" applyAlignment="1">
      <alignment horizontal="left" vertical="center" wrapText="1"/>
    </xf>
    <xf numFmtId="0" fontId="1" fillId="3" borderId="2" xfId="0" applyFont="1" applyFill="1" applyBorder="1" applyAlignment="1">
      <alignment horizontal="left" vertical="center"/>
    </xf>
    <xf numFmtId="0" fontId="1" fillId="6" borderId="1" xfId="0" applyFont="1" applyFill="1" applyBorder="1" applyAlignment="1">
      <alignment horizontal="left" vertical="center" wrapText="1"/>
    </xf>
    <xf numFmtId="0" fontId="1" fillId="14" borderId="2" xfId="0" applyFont="1" applyFill="1" applyBorder="1" applyAlignment="1">
      <alignment horizontal="left" vertical="center"/>
    </xf>
    <xf numFmtId="0" fontId="1" fillId="13" borderId="2" xfId="0" applyFont="1" applyFill="1" applyBorder="1" applyAlignment="1">
      <alignment horizontal="left" vertical="center" wrapText="1"/>
    </xf>
    <xf numFmtId="0" fontId="1" fillId="18" borderId="2" xfId="0" applyFont="1"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164" fontId="1" fillId="6"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5" borderId="2" xfId="0" applyNumberFormat="1" applyFont="1" applyFill="1" applyBorder="1" applyAlignment="1">
      <alignment horizontal="center" vertical="center" wrapText="1"/>
    </xf>
    <xf numFmtId="0" fontId="1" fillId="16" borderId="0" xfId="0" applyFont="1" applyFill="1" applyAlignment="1">
      <alignment horizontal="center" vertical="center"/>
    </xf>
    <xf numFmtId="0" fontId="1" fillId="15"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0" fontId="8" fillId="19" borderId="2" xfId="0" applyFont="1" applyFill="1" applyBorder="1" applyAlignment="1">
      <alignment horizontal="center" vertical="center"/>
    </xf>
    <xf numFmtId="0" fontId="8" fillId="19" borderId="2" xfId="0" applyFont="1" applyFill="1" applyBorder="1" applyAlignment="1">
      <alignment horizontal="center" vertical="center" wrapText="1"/>
    </xf>
    <xf numFmtId="0" fontId="1" fillId="20" borderId="2" xfId="0" applyFont="1" applyFill="1" applyBorder="1" applyAlignment="1">
      <alignment horizontal="center" vertical="center" wrapText="1"/>
    </xf>
    <xf numFmtId="0" fontId="1" fillId="21"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23"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1" fillId="22" borderId="2" xfId="0" applyFont="1" applyFill="1" applyBorder="1" applyAlignment="1">
      <alignment horizontal="center" vertical="center" wrapText="1"/>
    </xf>
    <xf numFmtId="49" fontId="1" fillId="22" borderId="2" xfId="0" applyNumberFormat="1" applyFont="1" applyFill="1" applyBorder="1" applyAlignment="1">
      <alignment horizontal="center" vertical="center" wrapText="1"/>
    </xf>
    <xf numFmtId="0" fontId="1" fillId="11" borderId="5" xfId="0" applyFont="1"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25" borderId="2"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1" fillId="8" borderId="2" xfId="0" applyFont="1" applyFill="1" applyBorder="1" applyAlignment="1">
      <alignment horizontal="center" vertical="center" wrapText="1"/>
    </xf>
    <xf numFmtId="164" fontId="1" fillId="11" borderId="5" xfId="0" applyNumberFormat="1"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164" fontId="2" fillId="21" borderId="5"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21" borderId="3" xfId="0" applyFont="1" applyFill="1" applyBorder="1" applyAlignment="1">
      <alignment horizontal="center" vertical="center" wrapText="1"/>
    </xf>
    <xf numFmtId="49" fontId="1" fillId="21" borderId="3" xfId="0" applyNumberFormat="1" applyFont="1" applyFill="1" applyBorder="1" applyAlignment="1">
      <alignment horizontal="center" vertical="center" wrapText="1"/>
    </xf>
    <xf numFmtId="164" fontId="1" fillId="21" borderId="5"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64" fontId="1" fillId="4" borderId="5"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164" fontId="1" fillId="25" borderId="2" xfId="0" applyNumberFormat="1" applyFont="1" applyFill="1" applyBorder="1" applyAlignment="1">
      <alignment horizontal="center" vertical="center" wrapText="1"/>
    </xf>
    <xf numFmtId="0" fontId="6" fillId="21"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24" borderId="2" xfId="0" applyFont="1" applyFill="1" applyBorder="1" applyAlignment="1">
      <alignment horizontal="center" vertical="center" wrapText="1"/>
    </xf>
    <xf numFmtId="0" fontId="1" fillId="0" borderId="0" xfId="0" applyFont="1" applyAlignment="1">
      <alignment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8" fillId="19" borderId="10" xfId="0" applyFont="1" applyFill="1" applyBorder="1" applyAlignment="1">
      <alignment horizontal="center" vertical="center" wrapText="1"/>
    </xf>
    <xf numFmtId="165" fontId="8" fillId="19" borderId="10" xfId="1" applyNumberFormat="1" applyFont="1" applyFill="1" applyBorder="1" applyAlignment="1">
      <alignment horizontal="center" vertical="center" wrapText="1"/>
    </xf>
    <xf numFmtId="0" fontId="9" fillId="19" borderId="10" xfId="0" applyFont="1" applyFill="1" applyBorder="1" applyAlignment="1">
      <alignment horizontal="center" vertical="center" wrapText="1"/>
    </xf>
    <xf numFmtId="0" fontId="8" fillId="19" borderId="10" xfId="1" applyNumberFormat="1" applyFont="1" applyFill="1" applyBorder="1" applyAlignment="1">
      <alignment horizontal="center" vertical="center" wrapText="1"/>
    </xf>
    <xf numFmtId="164" fontId="8" fillId="19" borderId="2" xfId="0" applyNumberFormat="1" applyFont="1" applyFill="1" applyBorder="1"/>
    <xf numFmtId="9" fontId="8" fillId="19" borderId="2" xfId="2" applyFont="1" applyFill="1" applyBorder="1"/>
    <xf numFmtId="164" fontId="1" fillId="15" borderId="2" xfId="0" applyNumberFormat="1" applyFont="1" applyFill="1" applyBorder="1" applyAlignment="1">
      <alignment horizontal="center" vertical="center" wrapText="1"/>
    </xf>
    <xf numFmtId="49" fontId="2" fillId="27" borderId="3" xfId="0" applyNumberFormat="1" applyFont="1" applyFill="1" applyBorder="1" applyAlignment="1">
      <alignment horizontal="center" vertical="center" wrapText="1"/>
    </xf>
    <xf numFmtId="0" fontId="2" fillId="27" borderId="11" xfId="0" applyFont="1" applyFill="1" applyBorder="1" applyAlignment="1">
      <alignment horizontal="center" vertical="center" wrapText="1"/>
    </xf>
    <xf numFmtId="0" fontId="1" fillId="0" borderId="0" xfId="0" applyFont="1" applyAlignment="1">
      <alignment horizontal="center" vertical="center"/>
    </xf>
    <xf numFmtId="165" fontId="8" fillId="19" borderId="10" xfId="1" applyNumberFormat="1" applyFont="1" applyFill="1" applyBorder="1" applyAlignment="1">
      <alignment horizontal="left" vertical="center" wrapText="1"/>
    </xf>
    <xf numFmtId="0" fontId="1" fillId="16" borderId="5" xfId="0" applyFont="1" applyFill="1" applyBorder="1" applyAlignment="1">
      <alignment horizontal="left" vertical="center"/>
    </xf>
    <xf numFmtId="0" fontId="1" fillId="16" borderId="2" xfId="0" applyFont="1" applyFill="1" applyBorder="1" applyAlignment="1">
      <alignment horizontal="left" vertical="center"/>
    </xf>
    <xf numFmtId="0" fontId="1" fillId="15" borderId="2" xfId="0" applyFont="1" applyFill="1" applyBorder="1" applyAlignment="1">
      <alignment horizontal="left" vertical="center"/>
    </xf>
    <xf numFmtId="0" fontId="1" fillId="6" borderId="2" xfId="0" applyFont="1" applyFill="1" applyBorder="1" applyAlignment="1">
      <alignment horizontal="left" vertical="center"/>
    </xf>
    <xf numFmtId="0" fontId="1" fillId="8" borderId="2" xfId="0" applyFont="1" applyFill="1" applyBorder="1" applyAlignment="1">
      <alignment horizontal="left" vertical="center"/>
    </xf>
    <xf numFmtId="0" fontId="2" fillId="7" borderId="2" xfId="0" applyFont="1" applyFill="1" applyBorder="1" applyAlignment="1">
      <alignment horizontal="left" vertical="center" wrapText="1"/>
    </xf>
    <xf numFmtId="0" fontId="1" fillId="7" borderId="2" xfId="0" applyFont="1" applyFill="1" applyBorder="1" applyAlignment="1">
      <alignment horizontal="left" vertical="center"/>
    </xf>
    <xf numFmtId="0" fontId="1" fillId="17" borderId="2" xfId="0" applyFont="1" applyFill="1" applyBorder="1" applyAlignment="1">
      <alignment horizontal="left" vertical="center"/>
    </xf>
    <xf numFmtId="0" fontId="1" fillId="17"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20" borderId="2" xfId="0" applyFont="1" applyFill="1" applyBorder="1" applyAlignment="1">
      <alignment horizontal="left" vertical="center"/>
    </xf>
    <xf numFmtId="0" fontId="1" fillId="21" borderId="2"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1" borderId="5"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24" borderId="2" xfId="0" applyFont="1" applyFill="1" applyBorder="1" applyAlignment="1">
      <alignment horizontal="left" vertical="center"/>
    </xf>
    <xf numFmtId="0" fontId="6" fillId="9" borderId="2" xfId="0" applyFont="1" applyFill="1" applyBorder="1" applyAlignment="1">
      <alignment horizontal="left" vertical="center"/>
    </xf>
    <xf numFmtId="0" fontId="6" fillId="3" borderId="2" xfId="0" applyFont="1" applyFill="1" applyBorder="1" applyAlignment="1">
      <alignment horizontal="left" vertical="center"/>
    </xf>
    <xf numFmtId="0" fontId="6" fillId="10" borderId="2" xfId="0" applyFont="1" applyFill="1" applyBorder="1" applyAlignment="1">
      <alignment horizontal="left" vertical="center"/>
    </xf>
    <xf numFmtId="0" fontId="1" fillId="18" borderId="2" xfId="0" applyFont="1" applyFill="1" applyBorder="1" applyAlignment="1">
      <alignment horizontal="left" vertical="center" wrapText="1"/>
    </xf>
    <xf numFmtId="0" fontId="1" fillId="14" borderId="2" xfId="0" applyFont="1" applyFill="1" applyBorder="1" applyAlignment="1">
      <alignment horizontal="left" vertical="center" wrapText="1"/>
    </xf>
    <xf numFmtId="0" fontId="1" fillId="22" borderId="2"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25" borderId="2" xfId="0" applyFont="1" applyFill="1" applyBorder="1" applyAlignment="1">
      <alignment horizontal="left" vertical="center" wrapText="1"/>
    </xf>
    <xf numFmtId="0" fontId="1" fillId="4" borderId="2" xfId="0" applyFont="1" applyFill="1" applyBorder="1" applyAlignment="1">
      <alignment horizontal="left" vertical="center"/>
    </xf>
    <xf numFmtId="0" fontId="1" fillId="2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19" borderId="2" xfId="0" applyFont="1" applyFill="1" applyBorder="1" applyAlignment="1">
      <alignment horizontal="left" vertical="center"/>
    </xf>
    <xf numFmtId="0" fontId="1" fillId="0" borderId="0" xfId="0" applyFont="1" applyAlignment="1">
      <alignment horizontal="left" vertical="center"/>
    </xf>
    <xf numFmtId="164" fontId="1" fillId="16" borderId="2" xfId="0" applyNumberFormat="1" applyFont="1" applyFill="1" applyBorder="1" applyAlignment="1">
      <alignment horizontal="center" vertical="center" wrapText="1"/>
    </xf>
    <xf numFmtId="164" fontId="1" fillId="6" borderId="2" xfId="0" applyNumberFormat="1" applyFont="1" applyFill="1" applyBorder="1" applyAlignment="1">
      <alignment horizontal="center" vertical="center"/>
    </xf>
    <xf numFmtId="164" fontId="1" fillId="8" borderId="2" xfId="0" applyNumberFormat="1" applyFont="1" applyFill="1" applyBorder="1" applyAlignment="1">
      <alignment horizontal="center" vertical="center" wrapText="1"/>
    </xf>
    <xf numFmtId="164" fontId="2" fillId="7" borderId="2" xfId="0" applyNumberFormat="1" applyFont="1"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1" fillId="17" borderId="2" xfId="0" applyNumberFormat="1" applyFont="1" applyFill="1" applyBorder="1" applyAlignment="1">
      <alignment horizontal="center" vertical="center" wrapText="1"/>
    </xf>
    <xf numFmtId="164" fontId="2" fillId="20" borderId="2" xfId="0" applyNumberFormat="1" applyFont="1" applyFill="1" applyBorder="1" applyAlignment="1">
      <alignment horizontal="center" vertical="center" wrapText="1"/>
    </xf>
    <xf numFmtId="164" fontId="1" fillId="20" borderId="2" xfId="0" applyNumberFormat="1" applyFont="1" applyFill="1" applyBorder="1" applyAlignment="1">
      <alignment horizontal="center" vertical="center" wrapText="1"/>
    </xf>
    <xf numFmtId="164" fontId="1" fillId="21" borderId="2" xfId="0" applyNumberFormat="1" applyFont="1" applyFill="1" applyBorder="1" applyAlignment="1">
      <alignment horizontal="center" vertical="center" wrapText="1"/>
    </xf>
    <xf numFmtId="164" fontId="1" fillId="9" borderId="2" xfId="0" applyNumberFormat="1" applyFont="1" applyFill="1" applyBorder="1" applyAlignment="1">
      <alignment horizontal="center" vertical="center" wrapText="1"/>
    </xf>
    <xf numFmtId="164" fontId="6" fillId="10" borderId="2" xfId="0" applyNumberFormat="1" applyFont="1" applyFill="1" applyBorder="1" applyAlignment="1">
      <alignment horizontal="center" vertical="center" wrapText="1"/>
    </xf>
    <xf numFmtId="164" fontId="8" fillId="10" borderId="2" xfId="0" applyNumberFormat="1" applyFont="1" applyFill="1" applyBorder="1" applyAlignment="1">
      <alignment horizontal="center" vertical="center" wrapText="1"/>
    </xf>
    <xf numFmtId="164" fontId="1" fillId="11" borderId="2" xfId="0" applyNumberFormat="1" applyFont="1" applyFill="1" applyBorder="1" applyAlignment="1">
      <alignment horizontal="center" vertical="center" wrapText="1"/>
    </xf>
    <xf numFmtId="164" fontId="1" fillId="24" borderId="2" xfId="0" applyNumberFormat="1" applyFont="1" applyFill="1" applyBorder="1" applyAlignment="1">
      <alignment horizontal="center" vertical="center" wrapText="1"/>
    </xf>
    <xf numFmtId="164" fontId="6" fillId="9"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1" fillId="18" borderId="2" xfId="0" applyNumberFormat="1" applyFont="1" applyFill="1" applyBorder="1" applyAlignment="1">
      <alignment horizontal="center" vertical="center" wrapText="1"/>
    </xf>
    <xf numFmtId="164" fontId="1" fillId="12" borderId="2"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164" fontId="1" fillId="23"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1" fillId="1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49" fontId="8" fillId="19" borderId="10" xfId="0" applyNumberFormat="1" applyFont="1" applyFill="1" applyBorder="1" applyAlignment="1">
      <alignment horizontal="center" vertical="center" wrapText="1"/>
    </xf>
    <xf numFmtId="0" fontId="8" fillId="19" borderId="14" xfId="0" applyFont="1" applyFill="1" applyBorder="1" applyAlignment="1">
      <alignment horizontal="center" vertical="center" wrapText="1"/>
    </xf>
    <xf numFmtId="49" fontId="8" fillId="30" borderId="10" xfId="0" applyNumberFormat="1" applyFont="1" applyFill="1" applyBorder="1" applyAlignment="1">
      <alignment horizontal="center" vertical="center" wrapText="1"/>
    </xf>
    <xf numFmtId="49" fontId="8" fillId="19" borderId="10" xfId="0" applyNumberFormat="1" applyFont="1" applyFill="1" applyBorder="1" applyAlignment="1">
      <alignment vertical="center" wrapText="1"/>
    </xf>
    <xf numFmtId="49" fontId="8" fillId="19" borderId="10" xfId="0" applyNumberFormat="1" applyFont="1" applyFill="1" applyBorder="1" applyAlignment="1">
      <alignment horizontal="center" vertical="center"/>
    </xf>
    <xf numFmtId="6" fontId="1" fillId="22" borderId="2" xfId="0" applyNumberFormat="1" applyFont="1" applyFill="1" applyBorder="1" applyAlignment="1">
      <alignment horizontal="center" vertical="center" wrapText="1"/>
    </xf>
    <xf numFmtId="164" fontId="1" fillId="0" borderId="0" xfId="0" applyNumberFormat="1" applyFont="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1" fillId="0" borderId="0" xfId="0" applyFont="1" applyAlignment="1">
      <alignment horizontal="center" vertical="center" wrapText="1"/>
    </xf>
    <xf numFmtId="0" fontId="0" fillId="0" borderId="0" xfId="0" applyAlignment="1">
      <alignment wrapText="1"/>
    </xf>
    <xf numFmtId="0" fontId="0" fillId="13" borderId="0" xfId="0" applyFill="1"/>
    <xf numFmtId="164" fontId="1" fillId="0" borderId="0" xfId="0" applyNumberFormat="1" applyFont="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6" fillId="38" borderId="2" xfId="0" applyFont="1" applyFill="1" applyBorder="1" applyAlignment="1">
      <alignment horizontal="center" vertical="center" wrapText="1"/>
    </xf>
    <xf numFmtId="165" fontId="6" fillId="38" borderId="2" xfId="0" applyNumberFormat="1" applyFont="1" applyFill="1" applyBorder="1" applyAlignment="1">
      <alignment horizontal="left" vertical="center" wrapText="1"/>
    </xf>
    <xf numFmtId="164" fontId="1" fillId="39" borderId="4" xfId="0" applyNumberFormat="1" applyFont="1" applyFill="1" applyBorder="1" applyAlignment="1">
      <alignment horizontal="center" vertical="center" wrapText="1"/>
    </xf>
    <xf numFmtId="164" fontId="2" fillId="39" borderId="2" xfId="0" applyNumberFormat="1" applyFont="1" applyFill="1" applyBorder="1" applyAlignment="1">
      <alignment horizontal="center" vertical="center" wrapText="1"/>
    </xf>
    <xf numFmtId="164" fontId="2" fillId="39" borderId="4" xfId="0" applyNumberFormat="1" applyFont="1" applyFill="1" applyBorder="1" applyAlignment="1">
      <alignment horizontal="center" vertical="center" wrapText="1"/>
    </xf>
    <xf numFmtId="164" fontId="1" fillId="39" borderId="2" xfId="0" applyNumberFormat="1" applyFont="1" applyFill="1" applyBorder="1" applyAlignment="1">
      <alignment horizontal="center" vertical="center" wrapText="1"/>
    </xf>
    <xf numFmtId="0" fontId="1" fillId="39" borderId="5" xfId="0" applyFont="1" applyFill="1" applyBorder="1" applyAlignment="1">
      <alignment horizontal="center" vertical="center" wrapText="1"/>
    </xf>
    <xf numFmtId="49" fontId="6" fillId="38" borderId="2" xfId="0" applyNumberFormat="1" applyFont="1" applyFill="1" applyBorder="1" applyAlignment="1">
      <alignment horizontal="center" vertical="center" wrapText="1"/>
    </xf>
    <xf numFmtId="0" fontId="8" fillId="19" borderId="13" xfId="0" applyFont="1" applyFill="1" applyBorder="1" applyAlignment="1">
      <alignment horizontal="center" vertical="center"/>
    </xf>
    <xf numFmtId="9" fontId="8" fillId="19" borderId="13" xfId="2" applyFont="1" applyFill="1" applyBorder="1" applyAlignment="1">
      <alignment horizontal="center" vertical="center" wrapText="1"/>
    </xf>
    <xf numFmtId="165" fontId="8" fillId="19" borderId="12" xfId="0" applyNumberFormat="1" applyFont="1" applyFill="1" applyBorder="1" applyAlignment="1">
      <alignment horizontal="center" vertical="center"/>
    </xf>
    <xf numFmtId="0" fontId="8" fillId="19" borderId="13" xfId="0" applyFont="1" applyFill="1" applyBorder="1" applyAlignment="1">
      <alignment horizontal="center" vertical="center"/>
    </xf>
    <xf numFmtId="9" fontId="8" fillId="19" borderId="12" xfId="2" applyFont="1" applyFill="1" applyBorder="1" applyAlignment="1">
      <alignment horizontal="center" vertical="center" wrapText="1"/>
    </xf>
    <xf numFmtId="9" fontId="8" fillId="19" borderId="13" xfId="2" applyFont="1" applyFill="1" applyBorder="1" applyAlignment="1">
      <alignment horizontal="center" vertical="center" wrapText="1"/>
    </xf>
    <xf numFmtId="164" fontId="2" fillId="17" borderId="3" xfId="0" applyNumberFormat="1" applyFont="1" applyFill="1" applyBorder="1" applyAlignment="1">
      <alignment horizontal="center" vertical="center" wrapText="1"/>
    </xf>
    <xf numFmtId="164" fontId="2" fillId="17" borderId="5" xfId="0" applyNumberFormat="1" applyFont="1" applyFill="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4" fontId="2" fillId="3" borderId="3"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164" fontId="2" fillId="14" borderId="3" xfId="0" applyNumberFormat="1" applyFont="1" applyFill="1" applyBorder="1" applyAlignment="1">
      <alignment horizontal="center" vertical="center" wrapText="1"/>
    </xf>
    <xf numFmtId="164" fontId="2" fillId="14" borderId="4" xfId="0" applyNumberFormat="1" applyFont="1" applyFill="1" applyBorder="1" applyAlignment="1">
      <alignment horizontal="center" vertical="center" wrapText="1"/>
    </xf>
    <xf numFmtId="164" fontId="2" fillId="14" borderId="5"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wrapText="1"/>
    </xf>
    <xf numFmtId="164" fontId="2" fillId="5" borderId="5"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10" fontId="1" fillId="0" borderId="3" xfId="2" applyNumberFormat="1" applyFont="1" applyBorder="1" applyAlignment="1">
      <alignment horizontal="center"/>
    </xf>
    <xf numFmtId="10" fontId="1" fillId="0" borderId="4" xfId="2" applyNumberFormat="1" applyFont="1" applyBorder="1" applyAlignment="1">
      <alignment horizontal="center"/>
    </xf>
    <xf numFmtId="10" fontId="1" fillId="0" borderId="5" xfId="2" applyNumberFormat="1" applyFont="1" applyBorder="1" applyAlignment="1">
      <alignment horizontal="center"/>
    </xf>
    <xf numFmtId="164" fontId="7" fillId="10" borderId="3" xfId="0" applyNumberFormat="1"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164" fontId="1" fillId="14" borderId="3" xfId="0" applyNumberFormat="1" applyFont="1" applyFill="1" applyBorder="1" applyAlignment="1">
      <alignment horizontal="center" vertical="center" wrapText="1"/>
    </xf>
    <xf numFmtId="164" fontId="1" fillId="14" borderId="4" xfId="0" applyNumberFormat="1" applyFont="1" applyFill="1" applyBorder="1" applyAlignment="1">
      <alignment horizontal="center" vertical="center" wrapText="1"/>
    </xf>
    <xf numFmtId="164" fontId="2" fillId="25" borderId="3" xfId="0" applyNumberFormat="1" applyFont="1" applyFill="1" applyBorder="1" applyAlignment="1">
      <alignment horizontal="center" vertical="center" wrapText="1"/>
    </xf>
    <xf numFmtId="164" fontId="2" fillId="25" borderId="4" xfId="0" applyNumberFormat="1" applyFont="1" applyFill="1" applyBorder="1" applyAlignment="1">
      <alignment horizontal="center" vertical="center" wrapText="1"/>
    </xf>
    <xf numFmtId="164" fontId="2" fillId="25" borderId="5" xfId="0" applyNumberFormat="1" applyFont="1" applyFill="1" applyBorder="1" applyAlignment="1">
      <alignment horizontal="center" vertical="center" wrapText="1"/>
    </xf>
    <xf numFmtId="164" fontId="1" fillId="13" borderId="3"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6" fillId="25" borderId="3" xfId="0" applyFont="1" applyFill="1" applyBorder="1" applyAlignment="1">
      <alignment horizontal="center" vertical="center" wrapText="1"/>
    </xf>
    <xf numFmtId="0" fontId="6" fillId="25" borderId="4" xfId="0" applyFont="1" applyFill="1" applyBorder="1" applyAlignment="1">
      <alignment horizontal="center" vertical="center" wrapText="1"/>
    </xf>
    <xf numFmtId="0" fontId="6" fillId="25" borderId="5" xfId="0"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164" fontId="2" fillId="6" borderId="5" xfId="0" applyNumberFormat="1"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64" fontId="2" fillId="11" borderId="4" xfId="0" applyNumberFormat="1" applyFont="1" applyFill="1" applyBorder="1" applyAlignment="1">
      <alignment horizontal="center" vertical="center" wrapText="1"/>
    </xf>
    <xf numFmtId="0" fontId="0" fillId="11" borderId="5" xfId="0" applyFill="1" applyBorder="1" applyAlignment="1">
      <alignment horizontal="center" vertical="center" wrapText="1"/>
    </xf>
    <xf numFmtId="0" fontId="1" fillId="6"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0" borderId="3" xfId="0" applyFont="1" applyBorder="1" applyAlignment="1">
      <alignment horizontal="center" vertical="center"/>
    </xf>
    <xf numFmtId="49" fontId="1" fillId="8" borderId="2" xfId="0" applyNumberFormat="1" applyFont="1" applyFill="1" applyBorder="1" applyAlignment="1">
      <alignment horizontal="center" vertical="center" wrapText="1"/>
    </xf>
    <xf numFmtId="164" fontId="2" fillId="16" borderId="4" xfId="0" applyNumberFormat="1" applyFont="1" applyFill="1" applyBorder="1" applyAlignment="1">
      <alignment horizontal="center" vertical="center" wrapText="1"/>
    </xf>
    <xf numFmtId="164" fontId="1" fillId="16" borderId="4" xfId="0" applyNumberFormat="1"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wrapText="1"/>
    </xf>
    <xf numFmtId="164" fontId="0" fillId="0" borderId="5" xfId="0" applyNumberFormat="1" applyBorder="1" applyAlignment="1">
      <alignment horizontal="center" vertical="center" wrapText="1"/>
    </xf>
    <xf numFmtId="164" fontId="1" fillId="0" borderId="4" xfId="0" applyNumberFormat="1" applyFont="1" applyBorder="1" applyAlignment="1">
      <alignment horizontal="center"/>
    </xf>
    <xf numFmtId="164" fontId="1" fillId="23" borderId="3" xfId="0" applyNumberFormat="1" applyFont="1" applyFill="1" applyBorder="1" applyAlignment="1">
      <alignment horizontal="center" vertical="center" wrapText="1"/>
    </xf>
    <xf numFmtId="164" fontId="1" fillId="23" borderId="4" xfId="0" applyNumberFormat="1" applyFont="1" applyFill="1" applyBorder="1" applyAlignment="1">
      <alignment horizontal="center" vertical="center" wrapText="1"/>
    </xf>
    <xf numFmtId="164" fontId="2" fillId="17" borderId="4" xfId="0"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164" fontId="2" fillId="20" borderId="2" xfId="0" applyNumberFormat="1" applyFont="1" applyFill="1" applyBorder="1" applyAlignment="1">
      <alignment horizontal="center" vertical="center" wrapText="1"/>
    </xf>
    <xf numFmtId="164" fontId="2" fillId="9" borderId="3" xfId="0" applyNumberFormat="1" applyFont="1" applyFill="1" applyBorder="1" applyAlignment="1">
      <alignment horizontal="center" vertical="center" wrapText="1"/>
    </xf>
    <xf numFmtId="164" fontId="2" fillId="9" borderId="4"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64" fontId="2" fillId="24" borderId="3" xfId="0" applyNumberFormat="1" applyFont="1" applyFill="1" applyBorder="1" applyAlignment="1">
      <alignment horizontal="center" vertical="center" wrapText="1"/>
    </xf>
    <xf numFmtId="164" fontId="2" fillId="24" borderId="4" xfId="0" applyNumberFormat="1" applyFont="1" applyFill="1" applyBorder="1" applyAlignment="1">
      <alignment horizontal="center" vertical="center" wrapText="1"/>
    </xf>
    <xf numFmtId="164" fontId="7" fillId="9" borderId="3" xfId="0"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164" fontId="1" fillId="11" borderId="4" xfId="0" applyNumberFormat="1" applyFont="1" applyFill="1" applyBorder="1" applyAlignment="1">
      <alignment horizontal="center" vertical="center" wrapText="1"/>
    </xf>
    <xf numFmtId="164" fontId="1" fillId="11" borderId="5" xfId="0" applyNumberFormat="1" applyFont="1" applyFill="1" applyBorder="1" applyAlignment="1">
      <alignment horizontal="center" vertical="center" wrapText="1"/>
    </xf>
    <xf numFmtId="164" fontId="2" fillId="12" borderId="2" xfId="0" applyNumberFormat="1" applyFont="1" applyFill="1" applyBorder="1" applyAlignment="1">
      <alignment horizontal="center" vertical="center" wrapText="1"/>
    </xf>
    <xf numFmtId="49" fontId="1" fillId="14" borderId="3" xfId="0" applyNumberFormat="1" applyFont="1" applyFill="1" applyBorder="1" applyAlignment="1">
      <alignment horizontal="center" vertical="center" wrapText="1"/>
    </xf>
    <xf numFmtId="49" fontId="1" fillId="14" borderId="4"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20" borderId="3" xfId="0" applyFont="1" applyFill="1" applyBorder="1" applyAlignment="1">
      <alignment horizontal="center" vertical="center" wrapText="1"/>
    </xf>
    <xf numFmtId="0" fontId="2" fillId="20" borderId="4" xfId="0"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49" fontId="2" fillId="20" borderId="4" xfId="0" applyNumberFormat="1" applyFont="1" applyFill="1" applyBorder="1" applyAlignment="1">
      <alignment horizontal="center" vertical="center" wrapText="1"/>
    </xf>
    <xf numFmtId="49" fontId="1" fillId="17" borderId="3" xfId="0" applyNumberFormat="1" applyFont="1" applyFill="1" applyBorder="1" applyAlignment="1">
      <alignment horizontal="center" vertical="center" wrapText="1"/>
    </xf>
    <xf numFmtId="49" fontId="1" fillId="17" borderId="4" xfId="0" applyNumberFormat="1"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4" xfId="0" applyFont="1" applyFill="1" applyBorder="1" applyAlignment="1">
      <alignment horizontal="center" vertical="center" wrapText="1"/>
    </xf>
    <xf numFmtId="49" fontId="1" fillId="7" borderId="3" xfId="0" applyNumberFormat="1" applyFont="1" applyFill="1" applyBorder="1" applyAlignment="1">
      <alignment horizontal="center" vertical="center" wrapText="1"/>
    </xf>
    <xf numFmtId="49" fontId="1" fillId="7"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5" xfId="0" applyFill="1" applyBorder="1" applyAlignment="1">
      <alignment horizontal="center" vertical="center" wrapText="1"/>
    </xf>
    <xf numFmtId="164" fontId="0" fillId="15" borderId="3" xfId="0" applyNumberFormat="1" applyFill="1" applyBorder="1" applyAlignment="1">
      <alignment horizontal="center" vertical="center" wrapText="1"/>
    </xf>
    <xf numFmtId="164" fontId="0" fillId="15" borderId="4" xfId="0" applyNumberForma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1" fillId="15" borderId="3" xfId="0" applyFont="1" applyFill="1" applyBorder="1" applyAlignment="1">
      <alignment horizontal="center" vertical="center"/>
    </xf>
    <xf numFmtId="0" fontId="1" fillId="15" borderId="4" xfId="0" applyFont="1" applyFill="1" applyBorder="1" applyAlignment="1">
      <alignment horizontal="center" vertical="center"/>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4" xfId="0" applyFont="1" applyFill="1" applyBorder="1" applyAlignment="1">
      <alignment horizontal="center" vertical="center" wrapText="1"/>
    </xf>
    <xf numFmtId="164" fontId="1" fillId="18" borderId="3" xfId="0" applyNumberFormat="1" applyFont="1" applyFill="1" applyBorder="1" applyAlignment="1">
      <alignment horizontal="center" vertical="center" wrapText="1"/>
    </xf>
    <xf numFmtId="164" fontId="1" fillId="18" borderId="4" xfId="0" applyNumberFormat="1" applyFont="1" applyFill="1" applyBorder="1" applyAlignment="1">
      <alignment horizontal="center" vertical="center" wrapText="1"/>
    </xf>
    <xf numFmtId="164" fontId="2" fillId="10"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0" borderId="5" xfId="0" applyBorder="1" applyAlignment="1">
      <alignment horizontal="center" vertical="center" wrapText="1"/>
    </xf>
    <xf numFmtId="164" fontId="1" fillId="20" borderId="4" xfId="0" applyNumberFormat="1" applyFont="1" applyFill="1" applyBorder="1" applyAlignment="1">
      <alignment horizontal="center" vertical="center" wrapText="1"/>
    </xf>
    <xf numFmtId="164" fontId="1" fillId="20" borderId="5" xfId="0" applyNumberFormat="1" applyFont="1" applyFill="1" applyBorder="1" applyAlignment="1">
      <alignment horizontal="center" vertical="center" wrapText="1"/>
    </xf>
    <xf numFmtId="164" fontId="1" fillId="7" borderId="3" xfId="0" applyNumberFormat="1" applyFont="1" applyFill="1" applyBorder="1" applyAlignment="1">
      <alignment horizontal="center" vertical="center" wrapText="1"/>
    </xf>
    <xf numFmtId="164" fontId="1" fillId="7" borderId="5"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164" fontId="1" fillId="16" borderId="3" xfId="0" applyNumberFormat="1"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64" fontId="1" fillId="9" borderId="3" xfId="0" applyNumberFormat="1" applyFont="1" applyFill="1" applyBorder="1" applyAlignment="1">
      <alignment horizontal="center" vertical="center" wrapText="1"/>
    </xf>
    <xf numFmtId="164" fontId="1" fillId="9" borderId="4"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2" fillId="7" borderId="3" xfId="0" applyNumberFormat="1" applyFont="1" applyFill="1" applyBorder="1" applyAlignment="1">
      <alignment horizontal="center" vertical="center" wrapText="1"/>
    </xf>
    <xf numFmtId="164" fontId="2" fillId="7" borderId="5" xfId="0" applyNumberFormat="1" applyFont="1" applyFill="1" applyBorder="1" applyAlignment="1">
      <alignment horizontal="center" vertical="center" wrapText="1"/>
    </xf>
    <xf numFmtId="164" fontId="0" fillId="7" borderId="3" xfId="0" applyNumberFormat="1" applyFill="1" applyBorder="1" applyAlignment="1">
      <alignment horizontal="center" vertical="center" wrapText="1"/>
    </xf>
    <xf numFmtId="164" fontId="0" fillId="7" borderId="5" xfId="0" applyNumberFormat="1" applyFill="1" applyBorder="1" applyAlignment="1">
      <alignment horizontal="center" vertical="center" wrapText="1"/>
    </xf>
    <xf numFmtId="49" fontId="1" fillId="18" borderId="3" xfId="0" applyNumberFormat="1" applyFont="1" applyFill="1" applyBorder="1" applyAlignment="1">
      <alignment horizontal="center" vertical="center" wrapText="1"/>
    </xf>
    <xf numFmtId="49" fontId="1" fillId="18" borderId="4" xfId="0" applyNumberFormat="1" applyFont="1" applyFill="1" applyBorder="1" applyAlignment="1">
      <alignment horizontal="center" vertical="center" wrapText="1"/>
    </xf>
    <xf numFmtId="49" fontId="1" fillId="9" borderId="3"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11" borderId="2" xfId="0" applyNumberFormat="1" applyFont="1" applyFill="1" applyBorder="1" applyAlignment="1">
      <alignment horizontal="center" vertical="center" wrapText="1"/>
    </xf>
    <xf numFmtId="49" fontId="0" fillId="11" borderId="2" xfId="0" applyNumberFormat="1" applyFill="1" applyBorder="1" applyAlignment="1">
      <alignment horizontal="center" vertical="center" wrapText="1"/>
    </xf>
    <xf numFmtId="0" fontId="0" fillId="11" borderId="2" xfId="0" applyFill="1" applyBorder="1" applyAlignment="1">
      <alignment horizontal="center" vertical="center" wrapText="1"/>
    </xf>
    <xf numFmtId="0" fontId="1" fillId="11" borderId="2" xfId="0" applyFont="1" applyFill="1" applyBorder="1" applyAlignment="1">
      <alignment horizontal="center" vertical="center" wrapText="1"/>
    </xf>
    <xf numFmtId="164" fontId="1" fillId="17" borderId="3" xfId="0" applyNumberFormat="1" applyFont="1" applyFill="1" applyBorder="1" applyAlignment="1">
      <alignment horizontal="center" vertical="center" wrapText="1"/>
    </xf>
    <xf numFmtId="164" fontId="1" fillId="17" borderId="5" xfId="0" applyNumberFormat="1" applyFont="1" applyFill="1" applyBorder="1" applyAlignment="1">
      <alignment horizontal="center" vertical="center" wrapText="1"/>
    </xf>
    <xf numFmtId="164" fontId="1" fillId="10" borderId="2" xfId="0" applyNumberFormat="1" applyFont="1" applyFill="1" applyBorder="1" applyAlignment="1">
      <alignment horizontal="center" vertical="center" wrapText="1"/>
    </xf>
    <xf numFmtId="49" fontId="1" fillId="17" borderId="5"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164" fontId="1" fillId="17" borderId="4"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49" fontId="2" fillId="7" borderId="5" xfId="0" applyNumberFormat="1" applyFont="1" applyFill="1" applyBorder="1" applyAlignment="1">
      <alignment horizontal="center" vertical="center" wrapText="1"/>
    </xf>
    <xf numFmtId="164" fontId="1" fillId="6" borderId="3" xfId="0" applyNumberFormat="1" applyFont="1" applyFill="1" applyBorder="1" applyAlignment="1">
      <alignment horizontal="center" vertical="center" wrapText="1"/>
    </xf>
    <xf numFmtId="49" fontId="1" fillId="16" borderId="4"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0" fillId="6" borderId="4" xfId="0" applyFill="1" applyBorder="1" applyAlignment="1">
      <alignment horizontal="center" vertical="center" wrapText="1"/>
    </xf>
    <xf numFmtId="49" fontId="1" fillId="15" borderId="3" xfId="0" applyNumberFormat="1" applyFont="1" applyFill="1" applyBorder="1" applyAlignment="1">
      <alignment horizontal="center" vertical="center" wrapText="1"/>
    </xf>
    <xf numFmtId="49" fontId="1" fillId="15" borderId="4" xfId="0" applyNumberFormat="1" applyFont="1" applyFill="1" applyBorder="1" applyAlignment="1">
      <alignment horizontal="center" vertical="center" wrapText="1"/>
    </xf>
    <xf numFmtId="0" fontId="1"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4" xfId="0" applyFont="1" applyFill="1" applyBorder="1" applyAlignment="1">
      <alignment horizontal="center" vertical="center" wrapText="1"/>
    </xf>
    <xf numFmtId="49" fontId="1" fillId="8" borderId="3"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5" xfId="0" applyNumberFormat="1" applyFont="1" applyFill="1" applyBorder="1" applyAlignment="1">
      <alignment horizontal="center" vertical="center" wrapText="1"/>
    </xf>
    <xf numFmtId="49" fontId="1" fillId="16" borderId="3" xfId="0" applyNumberFormat="1" applyFont="1" applyFill="1" applyBorder="1" applyAlignment="1">
      <alignment horizontal="center" vertical="center" wrapText="1"/>
    </xf>
    <xf numFmtId="0" fontId="1" fillId="16" borderId="3" xfId="0" applyFon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164" fontId="1" fillId="15" borderId="3" xfId="0" applyNumberFormat="1" applyFont="1" applyFill="1" applyBorder="1" applyAlignment="1">
      <alignment horizontal="center" vertical="center" wrapText="1"/>
    </xf>
    <xf numFmtId="164" fontId="1" fillId="15" borderId="4"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 fillId="14" borderId="3"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16" borderId="2" xfId="0" applyFont="1" applyFill="1" applyBorder="1" applyAlignment="1">
      <alignment horizontal="center" vertical="center" wrapText="1"/>
    </xf>
    <xf numFmtId="49" fontId="1" fillId="10" borderId="3" xfId="0" applyNumberFormat="1" applyFont="1" applyFill="1" applyBorder="1" applyAlignment="1">
      <alignment horizontal="center" vertical="center" wrapText="1"/>
    </xf>
    <xf numFmtId="49" fontId="1" fillId="10" borderId="4" xfId="0" applyNumberFormat="1"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49" fontId="1" fillId="24" borderId="3" xfId="0" applyNumberFormat="1" applyFont="1" applyFill="1" applyBorder="1" applyAlignment="1">
      <alignment horizontal="center" vertical="center" wrapText="1"/>
    </xf>
    <xf numFmtId="49" fontId="1" fillId="24" borderId="4" xfId="0" applyNumberFormat="1" applyFont="1" applyFill="1" applyBorder="1" applyAlignment="1">
      <alignment horizontal="center" vertical="center" wrapText="1"/>
    </xf>
    <xf numFmtId="0" fontId="1" fillId="24" borderId="3" xfId="0" applyFont="1" applyFill="1" applyBorder="1" applyAlignment="1">
      <alignment horizontal="center" vertical="center" wrapText="1"/>
    </xf>
    <xf numFmtId="0" fontId="1" fillId="24" borderId="4" xfId="0" applyFont="1" applyFill="1" applyBorder="1" applyAlignment="1">
      <alignment horizontal="center" vertical="center" wrapText="1"/>
    </xf>
    <xf numFmtId="164" fontId="1" fillId="24" borderId="3" xfId="0" applyNumberFormat="1" applyFont="1" applyFill="1" applyBorder="1" applyAlignment="1">
      <alignment horizontal="center" vertical="center" wrapText="1"/>
    </xf>
    <xf numFmtId="164" fontId="1" fillId="24" borderId="4"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49" fontId="1" fillId="9" borderId="5" xfId="0" applyNumberFormat="1" applyFont="1" applyFill="1" applyBorder="1" applyAlignment="1">
      <alignment horizontal="center" vertical="center" wrapText="1"/>
    </xf>
    <xf numFmtId="0" fontId="1" fillId="9" borderId="5" xfId="0" applyFont="1" applyFill="1" applyBorder="1" applyAlignment="1">
      <alignment horizontal="center" vertical="center" wrapText="1"/>
    </xf>
    <xf numFmtId="164" fontId="6" fillId="9" borderId="3" xfId="0" applyNumberFormat="1" applyFont="1" applyFill="1" applyBorder="1" applyAlignment="1">
      <alignment horizontal="center" vertical="center" wrapText="1"/>
    </xf>
    <xf numFmtId="164" fontId="6" fillId="9" borderId="4" xfId="0" applyNumberFormat="1" applyFont="1" applyFill="1" applyBorder="1" applyAlignment="1">
      <alignment horizontal="center" vertical="center" wrapText="1"/>
    </xf>
    <xf numFmtId="164" fontId="6" fillId="9" borderId="5" xfId="0" applyNumberFormat="1"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49" fontId="1" fillId="12" borderId="2" xfId="0" applyNumberFormat="1" applyFont="1" applyFill="1" applyBorder="1" applyAlignment="1">
      <alignment horizontal="center" vertical="center" wrapText="1"/>
    </xf>
    <xf numFmtId="0" fontId="1" fillId="25" borderId="3" xfId="0" applyFont="1" applyFill="1" applyBorder="1" applyAlignment="1">
      <alignment horizontal="center" vertical="center" wrapText="1"/>
    </xf>
    <xf numFmtId="0" fontId="1" fillId="25" borderId="4" xfId="0" applyFont="1" applyFill="1" applyBorder="1" applyAlignment="1">
      <alignment horizontal="center" vertical="center" wrapText="1"/>
    </xf>
    <xf numFmtId="0" fontId="1" fillId="25" borderId="5" xfId="0" applyFont="1" applyFill="1" applyBorder="1" applyAlignment="1">
      <alignment horizontal="center" vertical="center" wrapText="1"/>
    </xf>
    <xf numFmtId="49" fontId="1" fillId="25" borderId="3" xfId="0" applyNumberFormat="1" applyFont="1" applyFill="1" applyBorder="1" applyAlignment="1">
      <alignment horizontal="center" vertical="center" wrapText="1"/>
    </xf>
    <xf numFmtId="49" fontId="1" fillId="25" borderId="4" xfId="0" applyNumberFormat="1" applyFont="1" applyFill="1" applyBorder="1" applyAlignment="1">
      <alignment horizontal="center" vertical="center" wrapText="1"/>
    </xf>
    <xf numFmtId="49" fontId="1" fillId="25" borderId="5" xfId="0" applyNumberFormat="1" applyFont="1" applyFill="1" applyBorder="1" applyAlignment="1">
      <alignment horizontal="center" vertical="center" wrapText="1"/>
    </xf>
    <xf numFmtId="164" fontId="1" fillId="25" borderId="2" xfId="0" applyNumberFormat="1"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4" xfId="0" applyFont="1" applyFill="1" applyBorder="1" applyAlignment="1">
      <alignment horizontal="center" vertical="center" wrapText="1"/>
    </xf>
    <xf numFmtId="49" fontId="1" fillId="23" borderId="3" xfId="0" applyNumberFormat="1" applyFont="1" applyFill="1" applyBorder="1" applyAlignment="1">
      <alignment horizontal="center" vertical="center" wrapText="1"/>
    </xf>
    <xf numFmtId="49" fontId="1" fillId="23" borderId="4"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0" fillId="0" borderId="4" xfId="0" applyBorder="1" applyAlignment="1">
      <alignment horizontal="center" vertical="center" wrapText="1"/>
    </xf>
    <xf numFmtId="164" fontId="1" fillId="0" borderId="3" xfId="0" applyNumberFormat="1" applyFont="1" applyBorder="1" applyAlignment="1"/>
    <xf numFmtId="164" fontId="1" fillId="0" borderId="4" xfId="0" applyNumberFormat="1" applyFont="1" applyBorder="1" applyAlignment="1"/>
    <xf numFmtId="164" fontId="1" fillId="0" borderId="5" xfId="0" applyNumberFormat="1" applyFont="1" applyBorder="1" applyAlignment="1"/>
    <xf numFmtId="10" fontId="1" fillId="0" borderId="3" xfId="0" applyNumberFormat="1" applyFont="1" applyBorder="1" applyAlignment="1"/>
    <xf numFmtId="10" fontId="1" fillId="0" borderId="4" xfId="0" applyNumberFormat="1" applyFont="1" applyBorder="1" applyAlignment="1"/>
    <xf numFmtId="10" fontId="1" fillId="0" borderId="5" xfId="0" applyNumberFormat="1" applyFont="1" applyBorder="1" applyAlignment="1"/>
    <xf numFmtId="164" fontId="2" fillId="13" borderId="3" xfId="0" applyNumberFormat="1" applyFont="1" applyFill="1" applyBorder="1" applyAlignment="1">
      <alignment horizontal="center" vertical="center" wrapText="1"/>
    </xf>
    <xf numFmtId="164" fontId="2" fillId="13" borderId="5" xfId="0" applyNumberFormat="1" applyFont="1" applyFill="1" applyBorder="1" applyAlignment="1">
      <alignment horizontal="center" vertical="center" wrapText="1"/>
    </xf>
    <xf numFmtId="0" fontId="10" fillId="28" borderId="3" xfId="0" applyFont="1" applyFill="1" applyBorder="1" applyAlignment="1">
      <alignment horizontal="center" vertical="center" wrapText="1"/>
    </xf>
    <xf numFmtId="0" fontId="10" fillId="28" borderId="5" xfId="0" applyFont="1" applyFill="1" applyBorder="1" applyAlignment="1">
      <alignment horizontal="center" vertical="center" wrapText="1"/>
    </xf>
    <xf numFmtId="164" fontId="1" fillId="8" borderId="4" xfId="0" applyNumberFormat="1" applyFont="1" applyFill="1" applyBorder="1" applyAlignment="1">
      <alignment horizontal="center" vertical="center" wrapText="1"/>
    </xf>
    <xf numFmtId="164" fontId="1" fillId="14" borderId="3" xfId="0" applyNumberFormat="1" applyFont="1" applyFill="1" applyBorder="1" applyAlignment="1">
      <alignment horizontal="center" vertical="center"/>
    </xf>
    <xf numFmtId="164" fontId="1" fillId="14" borderId="4" xfId="0" applyNumberFormat="1" applyFont="1" applyFill="1" applyBorder="1" applyAlignment="1">
      <alignment horizontal="center" vertical="center"/>
    </xf>
    <xf numFmtId="164" fontId="1" fillId="14" borderId="5" xfId="0" applyNumberFormat="1" applyFont="1" applyFill="1" applyBorder="1" applyAlignment="1">
      <alignment horizontal="center" vertical="center"/>
    </xf>
    <xf numFmtId="164" fontId="1" fillId="18" borderId="5" xfId="0" applyNumberFormat="1" applyFont="1" applyFill="1" applyBorder="1" applyAlignment="1">
      <alignment horizontal="center" vertical="center" wrapText="1"/>
    </xf>
    <xf numFmtId="9" fontId="1" fillId="0" borderId="4" xfId="0" applyNumberFormat="1" applyFont="1" applyBorder="1" applyAlignment="1">
      <alignment horizontal="center"/>
    </xf>
    <xf numFmtId="0" fontId="6" fillId="14" borderId="3"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 fillId="23" borderId="6" xfId="0" applyFont="1" applyFill="1" applyBorder="1" applyAlignment="1">
      <alignment horizontal="center" vertical="center" wrapText="1"/>
    </xf>
    <xf numFmtId="0" fontId="1" fillId="23" borderId="7"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29" borderId="3" xfId="0" applyFont="1" applyFill="1" applyBorder="1" applyAlignment="1">
      <alignment horizontal="center" vertical="center" wrapText="1"/>
    </xf>
    <xf numFmtId="0" fontId="6" fillId="29" borderId="4" xfId="0" applyFont="1" applyFill="1" applyBorder="1" applyAlignment="1">
      <alignment horizontal="center" vertical="center" wrapText="1"/>
    </xf>
    <xf numFmtId="0" fontId="6" fillId="29"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 fillId="20" borderId="2"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164" fontId="0" fillId="3" borderId="3"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11" borderId="2" xfId="0"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164" fontId="6" fillId="10" borderId="4" xfId="0" applyNumberFormat="1" applyFont="1" applyFill="1" applyBorder="1" applyAlignment="1">
      <alignment horizontal="center" vertical="center" wrapText="1"/>
    </xf>
    <xf numFmtId="164" fontId="6" fillId="10" borderId="5" xfId="0" applyNumberFormat="1" applyFont="1" applyFill="1" applyBorder="1" applyAlignment="1">
      <alignment horizontal="center" vertical="center" wrapText="1"/>
    </xf>
    <xf numFmtId="164" fontId="1" fillId="12" borderId="3" xfId="0" applyNumberFormat="1" applyFont="1" applyFill="1" applyBorder="1" applyAlignment="1">
      <alignment horizontal="center" vertical="center" wrapText="1"/>
    </xf>
    <xf numFmtId="164" fontId="1" fillId="12" borderId="4"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0" fontId="0" fillId="9" borderId="2" xfId="0" applyFill="1" applyBorder="1" applyAlignment="1">
      <alignment horizontal="center" wrapText="1"/>
    </xf>
    <xf numFmtId="0" fontId="0" fillId="9" borderId="2" xfId="0" applyFill="1" applyBorder="1" applyAlignment="1">
      <alignment horizontal="center" vertical="center" wrapText="1"/>
    </xf>
    <xf numFmtId="0" fontId="13" fillId="29" borderId="3" xfId="0" applyFont="1" applyFill="1" applyBorder="1" applyAlignment="1">
      <alignment horizontal="center" wrapText="1"/>
    </xf>
    <xf numFmtId="0" fontId="13" fillId="29" borderId="4" xfId="0" applyFont="1" applyFill="1" applyBorder="1" applyAlignment="1">
      <alignment horizontal="center" wrapText="1"/>
    </xf>
    <xf numFmtId="0" fontId="13" fillId="29" borderId="5" xfId="0" applyFont="1" applyFill="1" applyBorder="1" applyAlignment="1">
      <alignment horizontal="center" wrapText="1"/>
    </xf>
    <xf numFmtId="0" fontId="13" fillId="29" borderId="3" xfId="0" applyFont="1" applyFill="1" applyBorder="1" applyAlignment="1">
      <alignment horizontal="center" vertical="center"/>
    </xf>
    <xf numFmtId="0" fontId="13" fillId="29" borderId="4" xfId="0" applyFont="1" applyFill="1" applyBorder="1" applyAlignment="1">
      <alignment horizontal="center" vertical="center"/>
    </xf>
    <xf numFmtId="0" fontId="13" fillId="29" borderId="5" xfId="0" applyFont="1" applyFill="1" applyBorder="1" applyAlignment="1">
      <alignment horizontal="center" vertical="center"/>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3" borderId="5" xfId="0" applyFill="1" applyBorder="1" applyAlignment="1">
      <alignment horizontal="center" vertical="center" wrapText="1"/>
    </xf>
    <xf numFmtId="0" fontId="1" fillId="9" borderId="2" xfId="0" applyFont="1" applyFill="1" applyBorder="1" applyAlignment="1">
      <alignment horizontal="center" vertical="center" wrapText="1"/>
    </xf>
    <xf numFmtId="0" fontId="0" fillId="3" borderId="2" xfId="0" applyFill="1" applyBorder="1" applyAlignment="1">
      <alignment horizontal="center" wrapText="1"/>
    </xf>
    <xf numFmtId="0" fontId="0" fillId="3" borderId="2" xfId="0" applyFill="1" applyBorder="1" applyAlignment="1">
      <alignment horizontal="center" vertical="center" wrapText="1"/>
    </xf>
    <xf numFmtId="0" fontId="13" fillId="28" borderId="3" xfId="0" applyFont="1" applyFill="1" applyBorder="1" applyAlignment="1">
      <alignment horizontal="center" wrapText="1"/>
    </xf>
    <xf numFmtId="0" fontId="13" fillId="28" borderId="5" xfId="0" applyFont="1" applyFill="1" applyBorder="1" applyAlignment="1">
      <alignment horizontal="center" wrapText="1"/>
    </xf>
    <xf numFmtId="0" fontId="13" fillId="28" borderId="3" xfId="0" applyFont="1" applyFill="1" applyBorder="1" applyAlignment="1">
      <alignment horizontal="center" vertical="center" wrapText="1"/>
    </xf>
    <xf numFmtId="0" fontId="13" fillId="28" borderId="5" xfId="0"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29" borderId="3" xfId="0" applyFont="1" applyFill="1" applyBorder="1" applyAlignment="1">
      <alignment horizontal="center" vertical="center" wrapText="1"/>
    </xf>
    <xf numFmtId="0" fontId="2" fillId="29" borderId="4" xfId="0" applyFont="1" applyFill="1" applyBorder="1" applyAlignment="1">
      <alignment horizontal="center" vertical="center" wrapText="1"/>
    </xf>
    <xf numFmtId="0" fontId="2" fillId="29" borderId="5" xfId="0" applyFont="1" applyFill="1" applyBorder="1" applyAlignment="1">
      <alignment horizontal="center" vertical="center" wrapText="1"/>
    </xf>
    <xf numFmtId="0" fontId="0" fillId="9" borderId="2" xfId="0" applyFill="1" applyBorder="1" applyAlignment="1">
      <alignment horizontal="center" vertical="center"/>
    </xf>
    <xf numFmtId="0" fontId="0" fillId="3" borderId="2" xfId="0" applyFill="1" applyBorder="1" applyAlignment="1">
      <alignment horizontal="center" vertical="center"/>
    </xf>
    <xf numFmtId="0" fontId="0" fillId="10" borderId="2" xfId="0" applyFill="1" applyBorder="1" applyAlignment="1">
      <alignment horizontal="center" wrapText="1"/>
    </xf>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49" fontId="8" fillId="19" borderId="12" xfId="0" applyNumberFormat="1" applyFont="1" applyFill="1" applyBorder="1" applyAlignment="1">
      <alignment horizontal="center" vertical="center" wrapText="1"/>
    </xf>
    <xf numFmtId="0" fontId="8" fillId="19" borderId="12" xfId="0" applyFont="1" applyFill="1" applyBorder="1" applyAlignment="1">
      <alignment horizontal="center" vertical="center" wrapText="1"/>
    </xf>
    <xf numFmtId="165" fontId="8" fillId="19" borderId="12" xfId="1" applyNumberFormat="1" applyFont="1" applyFill="1" applyBorder="1" applyAlignment="1">
      <alignment horizontal="center" vertical="center" wrapText="1"/>
    </xf>
    <xf numFmtId="165" fontId="8" fillId="19" borderId="12" xfId="1" applyNumberFormat="1" applyFont="1" applyFill="1" applyBorder="1" applyAlignment="1">
      <alignment horizontal="left" vertical="center" wrapText="1"/>
    </xf>
    <xf numFmtId="0" fontId="9" fillId="19" borderId="12" xfId="0" applyFont="1" applyFill="1" applyBorder="1" applyAlignment="1">
      <alignment horizontal="center" vertical="center" wrapText="1"/>
    </xf>
    <xf numFmtId="0" fontId="8" fillId="19" borderId="10" xfId="0" applyFont="1" applyFill="1" applyBorder="1" applyAlignment="1">
      <alignment horizontal="center" vertical="center"/>
    </xf>
    <xf numFmtId="9" fontId="8" fillId="19" borderId="10" xfId="2" applyFont="1" applyFill="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E3C0FF"/>
      <color rgb="FFEEB3FF"/>
      <color rgb="FFDB9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AF1C1-BE9A-E744-BE0A-E512EE25D496}">
  <sheetPr codeName="Feuil1"/>
  <dimension ref="A1:R152"/>
  <sheetViews>
    <sheetView tabSelected="1" workbookViewId="0">
      <pane xSplit="5" ySplit="2" topLeftCell="F125" activePane="bottomRight" state="frozenSplit"/>
      <selection sqref="A1:O1"/>
      <selection pane="topRight" activeCell="G1" sqref="G1"/>
      <selection pane="bottomLeft" activeCell="A12" sqref="A12"/>
      <selection pane="bottomRight" activeCell="D27" sqref="D27"/>
    </sheetView>
  </sheetViews>
  <sheetFormatPr baseColWidth="10" defaultRowHeight="14" x14ac:dyDescent="0.2"/>
  <cols>
    <col min="1" max="1" width="10.33203125" style="73" customWidth="1"/>
    <col min="2" max="2" width="16.83203125" style="73" customWidth="1"/>
    <col min="3" max="3" width="14.5" style="73" customWidth="1"/>
    <col min="4" max="4" width="18.83203125" style="73" customWidth="1"/>
    <col min="5" max="5" width="37.83203125" style="1" customWidth="1"/>
    <col min="6" max="6" width="8.83203125" style="1" customWidth="1"/>
    <col min="7" max="7" width="8.33203125" style="1" customWidth="1"/>
    <col min="8" max="10" width="11.1640625" style="1" customWidth="1"/>
    <col min="11" max="12" width="7.6640625" style="1" customWidth="1"/>
    <col min="13" max="14" width="8" style="1" customWidth="1"/>
    <col min="15" max="15" width="76.1640625" style="1" customWidth="1"/>
    <col min="16" max="16" width="44.5" style="1" customWidth="1"/>
    <col min="17" max="17" width="28" style="1" customWidth="1"/>
    <col min="18" max="18" width="30.1640625" style="1" customWidth="1"/>
    <col min="19" max="16384" width="10.83203125" style="1"/>
  </cols>
  <sheetData>
    <row r="1" spans="1:15" ht="14" customHeight="1" x14ac:dyDescent="0.2">
      <c r="A1" s="331" t="s">
        <v>71</v>
      </c>
      <c r="B1" s="332"/>
      <c r="C1" s="332"/>
      <c r="D1" s="332"/>
      <c r="E1" s="332"/>
      <c r="F1" s="332"/>
      <c r="G1" s="332"/>
      <c r="H1" s="332"/>
      <c r="I1" s="332"/>
      <c r="J1" s="332"/>
      <c r="K1" s="332"/>
      <c r="L1" s="332"/>
      <c r="M1" s="332"/>
      <c r="N1" s="332"/>
      <c r="O1" s="332"/>
    </row>
    <row r="2" spans="1:15" ht="60" x14ac:dyDescent="0.2">
      <c r="A2" s="62" t="s">
        <v>42</v>
      </c>
      <c r="B2" s="62" t="s">
        <v>0</v>
      </c>
      <c r="C2" s="62" t="s">
        <v>35</v>
      </c>
      <c r="D2" s="62" t="s">
        <v>33</v>
      </c>
      <c r="E2" s="62" t="s">
        <v>1</v>
      </c>
      <c r="F2" s="62" t="s">
        <v>61</v>
      </c>
      <c r="G2" s="62" t="s">
        <v>2</v>
      </c>
      <c r="H2" s="62" t="s">
        <v>188</v>
      </c>
      <c r="I2" s="62" t="s">
        <v>441</v>
      </c>
      <c r="J2" s="62" t="s">
        <v>3</v>
      </c>
      <c r="K2" s="62" t="s">
        <v>62</v>
      </c>
      <c r="L2" s="62" t="s">
        <v>3</v>
      </c>
      <c r="M2" s="212" t="s">
        <v>4</v>
      </c>
      <c r="N2" s="212"/>
      <c r="O2" s="63" t="s">
        <v>56</v>
      </c>
    </row>
    <row r="3" spans="1:15" ht="48" x14ac:dyDescent="0.2">
      <c r="A3" s="135" t="s">
        <v>397</v>
      </c>
      <c r="B3" s="64" t="s">
        <v>66</v>
      </c>
      <c r="C3" s="64" t="s">
        <v>114</v>
      </c>
      <c r="D3" s="65" t="s">
        <v>115</v>
      </c>
      <c r="E3" s="74" t="s">
        <v>104</v>
      </c>
      <c r="F3" s="64" t="s">
        <v>32</v>
      </c>
      <c r="G3" s="65">
        <v>2100</v>
      </c>
      <c r="H3" s="65">
        <v>500</v>
      </c>
      <c r="I3" s="65">
        <v>0</v>
      </c>
      <c r="J3" s="64" t="s">
        <v>32</v>
      </c>
      <c r="K3" s="64" t="s">
        <v>32</v>
      </c>
      <c r="L3" s="64" t="s">
        <v>32</v>
      </c>
      <c r="M3" s="165">
        <f>SUM(I3:I27)</f>
        <v>10388</v>
      </c>
      <c r="N3" s="167">
        <f>M3/10388</f>
        <v>1</v>
      </c>
      <c r="O3" s="66" t="s">
        <v>433</v>
      </c>
    </row>
    <row r="4" spans="1:15" ht="45" x14ac:dyDescent="0.2">
      <c r="A4" s="135" t="s">
        <v>187</v>
      </c>
      <c r="B4" s="136" t="s">
        <v>336</v>
      </c>
      <c r="C4" s="64" t="s">
        <v>323</v>
      </c>
      <c r="D4" s="65" t="s">
        <v>326</v>
      </c>
      <c r="E4" s="74" t="s">
        <v>357</v>
      </c>
      <c r="F4" s="64" t="s">
        <v>32</v>
      </c>
      <c r="G4" s="65">
        <v>1500</v>
      </c>
      <c r="H4" s="65">
        <v>500</v>
      </c>
      <c r="I4" s="65">
        <v>500</v>
      </c>
      <c r="J4" s="64" t="s">
        <v>32</v>
      </c>
      <c r="K4" s="64" t="s">
        <v>32</v>
      </c>
      <c r="L4" s="64" t="s">
        <v>32</v>
      </c>
      <c r="M4" s="166"/>
      <c r="N4" s="168"/>
      <c r="O4" s="66" t="s">
        <v>434</v>
      </c>
    </row>
    <row r="5" spans="1:15" ht="16" x14ac:dyDescent="0.2">
      <c r="A5" s="135" t="s">
        <v>69</v>
      </c>
      <c r="B5" s="136" t="s">
        <v>70</v>
      </c>
      <c r="C5" s="64" t="s">
        <v>260</v>
      </c>
      <c r="D5" s="67" t="s">
        <v>263</v>
      </c>
      <c r="E5" s="74" t="s">
        <v>358</v>
      </c>
      <c r="F5" s="64" t="s">
        <v>32</v>
      </c>
      <c r="G5" s="65">
        <v>500</v>
      </c>
      <c r="H5" s="65">
        <v>250</v>
      </c>
      <c r="I5" s="65">
        <v>250</v>
      </c>
      <c r="J5" s="64" t="s">
        <v>32</v>
      </c>
      <c r="K5" s="64" t="s">
        <v>32</v>
      </c>
      <c r="L5" s="64" t="s">
        <v>32</v>
      </c>
      <c r="M5" s="166"/>
      <c r="N5" s="168"/>
      <c r="O5" s="66" t="s">
        <v>409</v>
      </c>
    </row>
    <row r="6" spans="1:15" ht="16" x14ac:dyDescent="0.2">
      <c r="A6" s="135" t="s">
        <v>43</v>
      </c>
      <c r="B6" s="136" t="s">
        <v>6</v>
      </c>
      <c r="C6" s="64" t="s">
        <v>118</v>
      </c>
      <c r="D6" s="65" t="s">
        <v>65</v>
      </c>
      <c r="E6" s="74" t="s">
        <v>359</v>
      </c>
      <c r="F6" s="64" t="s">
        <v>32</v>
      </c>
      <c r="G6" s="65">
        <v>1000</v>
      </c>
      <c r="H6" s="65">
        <v>500</v>
      </c>
      <c r="I6" s="65">
        <v>500</v>
      </c>
      <c r="J6" s="64" t="s">
        <v>32</v>
      </c>
      <c r="K6" s="64" t="s">
        <v>32</v>
      </c>
      <c r="L6" s="64" t="s">
        <v>32</v>
      </c>
      <c r="M6" s="166"/>
      <c r="N6" s="168"/>
      <c r="O6" s="66" t="s">
        <v>406</v>
      </c>
    </row>
    <row r="7" spans="1:15" ht="80" x14ac:dyDescent="0.2">
      <c r="A7" s="135" t="s">
        <v>44</v>
      </c>
      <c r="B7" s="136" t="s">
        <v>37</v>
      </c>
      <c r="C7" s="64" t="s">
        <v>223</v>
      </c>
      <c r="D7" s="67" t="s">
        <v>226</v>
      </c>
      <c r="E7" s="74" t="s">
        <v>360</v>
      </c>
      <c r="F7" s="64" t="s">
        <v>32</v>
      </c>
      <c r="G7" s="65">
        <v>2600</v>
      </c>
      <c r="H7" s="65">
        <v>500</v>
      </c>
      <c r="I7" s="65">
        <v>250</v>
      </c>
      <c r="J7" s="64" t="s">
        <v>32</v>
      </c>
      <c r="K7" s="64" t="s">
        <v>32</v>
      </c>
      <c r="L7" s="64" t="s">
        <v>32</v>
      </c>
      <c r="M7" s="166"/>
      <c r="N7" s="168"/>
      <c r="O7" s="66" t="s">
        <v>407</v>
      </c>
    </row>
    <row r="8" spans="1:15" ht="32" x14ac:dyDescent="0.2">
      <c r="A8" s="137" t="s">
        <v>67</v>
      </c>
      <c r="B8" s="136" t="s">
        <v>68</v>
      </c>
      <c r="C8" s="64" t="s">
        <v>121</v>
      </c>
      <c r="D8" s="65" t="s">
        <v>119</v>
      </c>
      <c r="E8" s="74" t="s">
        <v>361</v>
      </c>
      <c r="F8" s="64" t="s">
        <v>32</v>
      </c>
      <c r="G8" s="65">
        <v>1585</v>
      </c>
      <c r="H8" s="65">
        <v>529</v>
      </c>
      <c r="I8" s="65">
        <v>550</v>
      </c>
      <c r="J8" s="64" t="s">
        <v>32</v>
      </c>
      <c r="K8" s="64" t="s">
        <v>32</v>
      </c>
      <c r="L8" s="64" t="s">
        <v>32</v>
      </c>
      <c r="M8" s="166"/>
      <c r="N8" s="168"/>
      <c r="O8" s="66" t="s">
        <v>408</v>
      </c>
    </row>
    <row r="9" spans="1:15" ht="16" x14ac:dyDescent="0.2">
      <c r="A9" s="138" t="s">
        <v>393</v>
      </c>
      <c r="B9" s="136" t="s">
        <v>337</v>
      </c>
      <c r="C9" s="64" t="s">
        <v>352</v>
      </c>
      <c r="D9" s="67" t="s">
        <v>444</v>
      </c>
      <c r="E9" s="74" t="s">
        <v>72</v>
      </c>
      <c r="F9" s="64" t="s">
        <v>32</v>
      </c>
      <c r="G9" s="65">
        <v>1500</v>
      </c>
      <c r="H9" s="65">
        <v>1000</v>
      </c>
      <c r="I9" s="65">
        <v>0</v>
      </c>
      <c r="J9" s="64" t="s">
        <v>32</v>
      </c>
      <c r="K9" s="64" t="s">
        <v>32</v>
      </c>
      <c r="L9" s="64" t="s">
        <v>32</v>
      </c>
      <c r="M9" s="166"/>
      <c r="N9" s="168"/>
      <c r="O9" s="66" t="s">
        <v>378</v>
      </c>
    </row>
    <row r="10" spans="1:15" ht="16" x14ac:dyDescent="0.2">
      <c r="A10" s="139" t="s">
        <v>46</v>
      </c>
      <c r="B10" s="136" t="s">
        <v>338</v>
      </c>
      <c r="C10" s="64" t="s">
        <v>270</v>
      </c>
      <c r="D10" s="65" t="s">
        <v>273</v>
      </c>
      <c r="E10" s="74" t="s">
        <v>362</v>
      </c>
      <c r="F10" s="64" t="s">
        <v>32</v>
      </c>
      <c r="G10" s="65">
        <v>2080</v>
      </c>
      <c r="H10" s="65">
        <v>200</v>
      </c>
      <c r="I10" s="65">
        <v>0</v>
      </c>
      <c r="J10" s="64" t="s">
        <v>32</v>
      </c>
      <c r="K10" s="64" t="s">
        <v>32</v>
      </c>
      <c r="L10" s="64" t="s">
        <v>32</v>
      </c>
      <c r="M10" s="166"/>
      <c r="N10" s="168"/>
      <c r="O10" s="66" t="s">
        <v>401</v>
      </c>
    </row>
    <row r="11" spans="1:15" ht="16" x14ac:dyDescent="0.2">
      <c r="A11" s="135" t="s">
        <v>47</v>
      </c>
      <c r="B11" s="64" t="s">
        <v>339</v>
      </c>
      <c r="C11" s="64" t="s">
        <v>218</v>
      </c>
      <c r="D11" s="65" t="s">
        <v>222</v>
      </c>
      <c r="E11" s="74" t="s">
        <v>363</v>
      </c>
      <c r="F11" s="64" t="s">
        <v>32</v>
      </c>
      <c r="G11" s="65">
        <v>1500</v>
      </c>
      <c r="H11" s="65">
        <v>400</v>
      </c>
      <c r="I11" s="65">
        <v>288</v>
      </c>
      <c r="J11" s="64" t="s">
        <v>32</v>
      </c>
      <c r="K11" s="64" t="s">
        <v>32</v>
      </c>
      <c r="L11" s="64" t="s">
        <v>32</v>
      </c>
      <c r="M11" s="166"/>
      <c r="N11" s="168"/>
      <c r="O11" s="66" t="s">
        <v>399</v>
      </c>
    </row>
    <row r="12" spans="1:15" ht="16" x14ac:dyDescent="0.2">
      <c r="A12" s="135" t="s">
        <v>394</v>
      </c>
      <c r="B12" s="64" t="s">
        <v>340</v>
      </c>
      <c r="C12" s="64" t="s">
        <v>242</v>
      </c>
      <c r="D12" s="65" t="s">
        <v>243</v>
      </c>
      <c r="E12" s="74" t="s">
        <v>364</v>
      </c>
      <c r="F12" s="64" t="s">
        <v>32</v>
      </c>
      <c r="G12" s="65">
        <v>3650</v>
      </c>
      <c r="H12" s="65">
        <v>200</v>
      </c>
      <c r="I12" s="65">
        <v>0</v>
      </c>
      <c r="J12" s="64" t="s">
        <v>32</v>
      </c>
      <c r="K12" s="64" t="s">
        <v>32</v>
      </c>
      <c r="L12" s="64" t="s">
        <v>32</v>
      </c>
      <c r="M12" s="166"/>
      <c r="N12" s="168"/>
      <c r="O12" s="66" t="s">
        <v>400</v>
      </c>
    </row>
    <row r="13" spans="1:15" ht="30" x14ac:dyDescent="0.2">
      <c r="A13" s="135" t="s">
        <v>48</v>
      </c>
      <c r="B13" s="64" t="s">
        <v>341</v>
      </c>
      <c r="C13" s="64" t="s">
        <v>131</v>
      </c>
      <c r="D13" s="67" t="s">
        <v>132</v>
      </c>
      <c r="E13" s="74" t="s">
        <v>365</v>
      </c>
      <c r="F13" s="64" t="s">
        <v>32</v>
      </c>
      <c r="G13" s="65">
        <v>2000</v>
      </c>
      <c r="H13" s="65">
        <v>300</v>
      </c>
      <c r="I13" s="65">
        <v>300</v>
      </c>
      <c r="J13" s="64" t="s">
        <v>32</v>
      </c>
      <c r="K13" s="64" t="s">
        <v>32</v>
      </c>
      <c r="L13" s="64" t="s">
        <v>32</v>
      </c>
      <c r="M13" s="166"/>
      <c r="N13" s="168"/>
      <c r="O13" s="66" t="s">
        <v>399</v>
      </c>
    </row>
    <row r="14" spans="1:15" ht="16" x14ac:dyDescent="0.2">
      <c r="A14" s="135" t="s">
        <v>49</v>
      </c>
      <c r="B14" s="64" t="s">
        <v>342</v>
      </c>
      <c r="C14" s="64" t="s">
        <v>137</v>
      </c>
      <c r="D14" s="65" t="s">
        <v>136</v>
      </c>
      <c r="E14" s="74" t="s">
        <v>366</v>
      </c>
      <c r="F14" s="64" t="s">
        <v>32</v>
      </c>
      <c r="G14" s="65">
        <v>1000</v>
      </c>
      <c r="H14" s="65">
        <v>200</v>
      </c>
      <c r="I14" s="65">
        <v>0</v>
      </c>
      <c r="J14" s="64" t="s">
        <v>32</v>
      </c>
      <c r="K14" s="64" t="s">
        <v>32</v>
      </c>
      <c r="L14" s="64" t="s">
        <v>32</v>
      </c>
      <c r="M14" s="166"/>
      <c r="N14" s="168"/>
      <c r="O14" s="66" t="s">
        <v>402</v>
      </c>
    </row>
    <row r="15" spans="1:15" ht="16" x14ac:dyDescent="0.2">
      <c r="A15" s="135" t="s">
        <v>50</v>
      </c>
      <c r="B15" s="64" t="s">
        <v>343</v>
      </c>
      <c r="C15" s="64" t="s">
        <v>228</v>
      </c>
      <c r="D15" s="65" t="s">
        <v>232</v>
      </c>
      <c r="E15" s="74" t="s">
        <v>367</v>
      </c>
      <c r="F15" s="64" t="s">
        <v>32</v>
      </c>
      <c r="G15" s="65">
        <v>1100</v>
      </c>
      <c r="H15" s="65">
        <v>375</v>
      </c>
      <c r="I15" s="65">
        <v>350</v>
      </c>
      <c r="J15" s="64" t="s">
        <v>32</v>
      </c>
      <c r="K15" s="64" t="s">
        <v>32</v>
      </c>
      <c r="L15" s="64" t="s">
        <v>32</v>
      </c>
      <c r="M15" s="166"/>
      <c r="N15" s="168"/>
      <c r="O15" s="66" t="s">
        <v>379</v>
      </c>
    </row>
    <row r="16" spans="1:15" ht="16" x14ac:dyDescent="0.2">
      <c r="A16" s="135" t="s">
        <v>391</v>
      </c>
      <c r="B16" s="64" t="s">
        <v>9</v>
      </c>
      <c r="C16" s="64" t="s">
        <v>354</v>
      </c>
      <c r="D16" s="67" t="s">
        <v>200</v>
      </c>
      <c r="E16" s="74" t="s">
        <v>72</v>
      </c>
      <c r="F16" s="64" t="s">
        <v>32</v>
      </c>
      <c r="G16" s="65">
        <v>5000</v>
      </c>
      <c r="H16" s="65">
        <v>1000</v>
      </c>
      <c r="I16" s="65">
        <v>750</v>
      </c>
      <c r="J16" s="64" t="s">
        <v>32</v>
      </c>
      <c r="K16" s="64" t="s">
        <v>32</v>
      </c>
      <c r="L16" s="64" t="s">
        <v>32</v>
      </c>
      <c r="M16" s="166"/>
      <c r="N16" s="168"/>
      <c r="O16" s="66" t="s">
        <v>380</v>
      </c>
    </row>
    <row r="17" spans="1:15" ht="16" x14ac:dyDescent="0.2">
      <c r="A17" s="135" t="s">
        <v>235</v>
      </c>
      <c r="B17" s="64" t="s">
        <v>344</v>
      </c>
      <c r="C17" s="64" t="s">
        <v>237</v>
      </c>
      <c r="D17" s="67" t="s">
        <v>355</v>
      </c>
      <c r="E17" s="74" t="s">
        <v>368</v>
      </c>
      <c r="F17" s="64" t="s">
        <v>32</v>
      </c>
      <c r="G17" s="65">
        <v>2000</v>
      </c>
      <c r="H17" s="65">
        <v>150</v>
      </c>
      <c r="I17" s="65">
        <v>0</v>
      </c>
      <c r="J17" s="64" t="s">
        <v>32</v>
      </c>
      <c r="K17" s="64" t="s">
        <v>32</v>
      </c>
      <c r="L17" s="64" t="s">
        <v>32</v>
      </c>
      <c r="M17" s="166"/>
      <c r="N17" s="168"/>
      <c r="O17" s="66" t="s">
        <v>298</v>
      </c>
    </row>
    <row r="18" spans="1:15" ht="32" x14ac:dyDescent="0.2">
      <c r="A18" s="135" t="s">
        <v>395</v>
      </c>
      <c r="B18" s="64" t="s">
        <v>346</v>
      </c>
      <c r="C18" s="64" t="s">
        <v>201</v>
      </c>
      <c r="D18" s="65" t="s">
        <v>327</v>
      </c>
      <c r="E18" s="74" t="s">
        <v>370</v>
      </c>
      <c r="F18" s="64" t="s">
        <v>32</v>
      </c>
      <c r="G18" s="65">
        <v>1000</v>
      </c>
      <c r="H18" s="65">
        <v>250</v>
      </c>
      <c r="I18" s="65">
        <v>1000</v>
      </c>
      <c r="J18" s="64" t="s">
        <v>32</v>
      </c>
      <c r="K18" s="64" t="s">
        <v>32</v>
      </c>
      <c r="L18" s="64" t="s">
        <v>32</v>
      </c>
      <c r="M18" s="166"/>
      <c r="N18" s="168"/>
      <c r="O18" s="66" t="s">
        <v>381</v>
      </c>
    </row>
    <row r="19" spans="1:15" ht="15" x14ac:dyDescent="0.2">
      <c r="A19" s="135" t="s">
        <v>283</v>
      </c>
      <c r="B19" s="64" t="s">
        <v>345</v>
      </c>
      <c r="C19" s="64" t="s">
        <v>286</v>
      </c>
      <c r="D19" s="67" t="s">
        <v>290</v>
      </c>
      <c r="E19" s="74" t="s">
        <v>369</v>
      </c>
      <c r="F19" s="64" t="s">
        <v>32</v>
      </c>
      <c r="G19" s="65">
        <v>1000</v>
      </c>
      <c r="H19" s="65">
        <v>375</v>
      </c>
      <c r="I19" s="65">
        <v>0</v>
      </c>
      <c r="J19" s="64" t="s">
        <v>32</v>
      </c>
      <c r="K19" s="64" t="s">
        <v>32</v>
      </c>
      <c r="L19" s="64" t="s">
        <v>32</v>
      </c>
      <c r="M19" s="166"/>
      <c r="N19" s="168"/>
      <c r="O19" s="66"/>
    </row>
    <row r="20" spans="1:15" ht="30" x14ac:dyDescent="0.2">
      <c r="A20" s="135" t="s">
        <v>396</v>
      </c>
      <c r="B20" s="64" t="s">
        <v>347</v>
      </c>
      <c r="C20" s="64" t="s">
        <v>178</v>
      </c>
      <c r="D20" s="65" t="s">
        <v>179</v>
      </c>
      <c r="E20" s="74" t="s">
        <v>371</v>
      </c>
      <c r="F20" s="64" t="s">
        <v>32</v>
      </c>
      <c r="G20" s="65">
        <v>6000</v>
      </c>
      <c r="H20" s="65">
        <v>625</v>
      </c>
      <c r="I20" s="65">
        <v>1000</v>
      </c>
      <c r="J20" s="64" t="s">
        <v>32</v>
      </c>
      <c r="K20" s="64" t="s">
        <v>32</v>
      </c>
      <c r="L20" s="64" t="s">
        <v>32</v>
      </c>
      <c r="M20" s="166"/>
      <c r="N20" s="168"/>
      <c r="O20" s="66" t="s">
        <v>382</v>
      </c>
    </row>
    <row r="21" spans="1:15" ht="16" x14ac:dyDescent="0.2">
      <c r="A21" s="135" t="s">
        <v>392</v>
      </c>
      <c r="B21" s="64" t="s">
        <v>19</v>
      </c>
      <c r="C21" s="64" t="s">
        <v>211</v>
      </c>
      <c r="D21" s="65" t="s">
        <v>356</v>
      </c>
      <c r="E21" s="74" t="s">
        <v>372</v>
      </c>
      <c r="F21" s="64" t="s">
        <v>32</v>
      </c>
      <c r="G21" s="65">
        <v>2000</v>
      </c>
      <c r="H21" s="65">
        <v>625</v>
      </c>
      <c r="I21" s="65">
        <v>650</v>
      </c>
      <c r="J21" s="64" t="s">
        <v>32</v>
      </c>
      <c r="K21" s="64" t="s">
        <v>32</v>
      </c>
      <c r="L21" s="64" t="s">
        <v>32</v>
      </c>
      <c r="M21" s="166"/>
      <c r="N21" s="168"/>
      <c r="O21" s="66" t="s">
        <v>383</v>
      </c>
    </row>
    <row r="22" spans="1:15" ht="32" x14ac:dyDescent="0.2">
      <c r="A22" s="135" t="s">
        <v>169</v>
      </c>
      <c r="B22" s="64" t="s">
        <v>348</v>
      </c>
      <c r="C22" s="64" t="s">
        <v>180</v>
      </c>
      <c r="D22" s="65" t="s">
        <v>186</v>
      </c>
      <c r="E22" s="74" t="s">
        <v>373</v>
      </c>
      <c r="F22" s="64" t="s">
        <v>32</v>
      </c>
      <c r="G22" s="65">
        <v>1000</v>
      </c>
      <c r="H22" s="65">
        <v>450</v>
      </c>
      <c r="I22" s="65">
        <v>500</v>
      </c>
      <c r="J22" s="64" t="s">
        <v>32</v>
      </c>
      <c r="K22" s="64" t="s">
        <v>32</v>
      </c>
      <c r="L22" s="64" t="s">
        <v>32</v>
      </c>
      <c r="M22" s="166"/>
      <c r="N22" s="168"/>
      <c r="O22" s="66" t="s">
        <v>384</v>
      </c>
    </row>
    <row r="23" spans="1:15" ht="15" x14ac:dyDescent="0.2">
      <c r="A23" s="135" t="s">
        <v>53</v>
      </c>
      <c r="B23" s="64" t="s">
        <v>349</v>
      </c>
      <c r="C23" s="64" t="s">
        <v>196</v>
      </c>
      <c r="D23" s="67" t="s">
        <v>195</v>
      </c>
      <c r="E23" s="74" t="s">
        <v>374</v>
      </c>
      <c r="F23" s="64" t="s">
        <v>32</v>
      </c>
      <c r="G23" s="65">
        <v>600</v>
      </c>
      <c r="H23" s="65">
        <v>600</v>
      </c>
      <c r="I23" s="65">
        <v>500</v>
      </c>
      <c r="J23" s="64" t="s">
        <v>32</v>
      </c>
      <c r="K23" s="64" t="s">
        <v>32</v>
      </c>
      <c r="L23" s="64" t="s">
        <v>32</v>
      </c>
      <c r="M23" s="166"/>
      <c r="N23" s="168"/>
      <c r="O23" s="66"/>
    </row>
    <row r="24" spans="1:15" ht="15" x14ac:dyDescent="0.2">
      <c r="A24" s="135" t="s">
        <v>141</v>
      </c>
      <c r="B24" s="64" t="s">
        <v>142</v>
      </c>
      <c r="C24" s="64" t="s">
        <v>143</v>
      </c>
      <c r="D24" s="65" t="s">
        <v>147</v>
      </c>
      <c r="E24" s="74" t="s">
        <v>375</v>
      </c>
      <c r="F24" s="64" t="s">
        <v>32</v>
      </c>
      <c r="G24" s="65">
        <v>1000</v>
      </c>
      <c r="H24" s="65">
        <v>1000</v>
      </c>
      <c r="I24" s="65">
        <v>500</v>
      </c>
      <c r="J24" s="64" t="s">
        <v>32</v>
      </c>
      <c r="K24" s="64" t="s">
        <v>32</v>
      </c>
      <c r="L24" s="64" t="s">
        <v>32</v>
      </c>
      <c r="M24" s="166"/>
      <c r="N24" s="168"/>
      <c r="O24" s="66"/>
    </row>
    <row r="25" spans="1:15" ht="30" x14ac:dyDescent="0.2">
      <c r="A25" s="135" t="s">
        <v>55</v>
      </c>
      <c r="B25" s="64" t="s">
        <v>350</v>
      </c>
      <c r="C25" s="64" t="s">
        <v>233</v>
      </c>
      <c r="D25" s="65" t="s">
        <v>234</v>
      </c>
      <c r="E25" s="74" t="s">
        <v>376</v>
      </c>
      <c r="F25" s="64" t="s">
        <v>32</v>
      </c>
      <c r="G25" s="65">
        <v>4000</v>
      </c>
      <c r="H25" s="65">
        <v>1800</v>
      </c>
      <c r="I25" s="65">
        <v>750</v>
      </c>
      <c r="J25" s="64" t="s">
        <v>32</v>
      </c>
      <c r="K25" s="64" t="s">
        <v>32</v>
      </c>
      <c r="L25" s="64" t="s">
        <v>32</v>
      </c>
      <c r="M25" s="166"/>
      <c r="N25" s="168"/>
      <c r="O25" s="66"/>
    </row>
    <row r="26" spans="1:15" ht="30" x14ac:dyDescent="0.2">
      <c r="A26" s="135" t="s">
        <v>390</v>
      </c>
      <c r="B26" s="64" t="s">
        <v>387</v>
      </c>
      <c r="C26" s="74" t="s">
        <v>389</v>
      </c>
      <c r="D26" s="74" t="s">
        <v>388</v>
      </c>
      <c r="E26" s="74" t="s">
        <v>104</v>
      </c>
      <c r="F26" s="64" t="s">
        <v>32</v>
      </c>
      <c r="G26" s="65">
        <v>1800</v>
      </c>
      <c r="H26" s="65">
        <v>1800</v>
      </c>
      <c r="I26" s="65">
        <v>1000</v>
      </c>
      <c r="J26" s="64" t="s">
        <v>32</v>
      </c>
      <c r="K26" s="64" t="s">
        <v>32</v>
      </c>
      <c r="L26" s="64" t="s">
        <v>32</v>
      </c>
      <c r="M26" s="166"/>
      <c r="N26" s="168"/>
      <c r="O26" s="66" t="s">
        <v>437</v>
      </c>
    </row>
    <row r="27" spans="1:15" ht="45" x14ac:dyDescent="0.2">
      <c r="A27" s="477" t="s">
        <v>160</v>
      </c>
      <c r="B27" s="478" t="s">
        <v>351</v>
      </c>
      <c r="C27" s="478" t="s">
        <v>164</v>
      </c>
      <c r="D27" s="479" t="s">
        <v>163</v>
      </c>
      <c r="E27" s="480" t="s">
        <v>377</v>
      </c>
      <c r="F27" s="478" t="s">
        <v>32</v>
      </c>
      <c r="G27" s="479">
        <v>1100</v>
      </c>
      <c r="H27" s="479">
        <v>1100</v>
      </c>
      <c r="I27" s="479">
        <v>750</v>
      </c>
      <c r="J27" s="478" t="s">
        <v>32</v>
      </c>
      <c r="K27" s="478" t="s">
        <v>32</v>
      </c>
      <c r="L27" s="478" t="s">
        <v>32</v>
      </c>
      <c r="M27" s="166"/>
      <c r="N27" s="168"/>
      <c r="O27" s="481" t="s">
        <v>334</v>
      </c>
    </row>
    <row r="28" spans="1:15" ht="15" x14ac:dyDescent="0.2">
      <c r="A28" s="477" t="s">
        <v>458</v>
      </c>
      <c r="B28" s="478" t="s">
        <v>453</v>
      </c>
      <c r="C28" s="478" t="s">
        <v>253</v>
      </c>
      <c r="D28" s="479" t="s">
        <v>468</v>
      </c>
      <c r="E28" s="480" t="s">
        <v>465</v>
      </c>
      <c r="F28" s="478" t="s">
        <v>32</v>
      </c>
      <c r="G28" s="479">
        <v>400</v>
      </c>
      <c r="H28" s="479" t="s">
        <v>32</v>
      </c>
      <c r="I28" s="479">
        <v>3300</v>
      </c>
      <c r="J28" s="478" t="s">
        <v>32</v>
      </c>
      <c r="K28" s="478" t="s">
        <v>32</v>
      </c>
      <c r="L28" s="478" t="s">
        <v>32</v>
      </c>
      <c r="M28" s="163"/>
      <c r="N28" s="164"/>
      <c r="O28" s="481"/>
    </row>
    <row r="29" spans="1:15" ht="15" x14ac:dyDescent="0.2">
      <c r="A29" s="477" t="s">
        <v>459</v>
      </c>
      <c r="B29" s="478" t="s">
        <v>454</v>
      </c>
      <c r="C29" s="478" t="s">
        <v>94</v>
      </c>
      <c r="D29" s="479" t="s">
        <v>470</v>
      </c>
      <c r="E29" s="480" t="s">
        <v>72</v>
      </c>
      <c r="F29" s="478" t="s">
        <v>32</v>
      </c>
      <c r="G29" s="479">
        <v>4000</v>
      </c>
      <c r="H29" s="479" t="s">
        <v>32</v>
      </c>
      <c r="I29" s="479">
        <v>2000</v>
      </c>
      <c r="J29" s="478" t="s">
        <v>32</v>
      </c>
      <c r="K29" s="478" t="s">
        <v>32</v>
      </c>
      <c r="L29" s="478" t="s">
        <v>32</v>
      </c>
      <c r="M29" s="163"/>
      <c r="N29" s="164"/>
      <c r="O29" s="481"/>
    </row>
    <row r="30" spans="1:15" ht="15" x14ac:dyDescent="0.2">
      <c r="A30" s="477" t="s">
        <v>460</v>
      </c>
      <c r="B30" s="478" t="s">
        <v>455</v>
      </c>
      <c r="C30" s="478" t="s">
        <v>91</v>
      </c>
      <c r="D30" s="479" t="s">
        <v>471</v>
      </c>
      <c r="E30" s="480" t="s">
        <v>464</v>
      </c>
      <c r="F30" s="478" t="s">
        <v>32</v>
      </c>
      <c r="G30" s="479">
        <v>5000</v>
      </c>
      <c r="H30" s="479" t="s">
        <v>32</v>
      </c>
      <c r="I30" s="479">
        <v>2500</v>
      </c>
      <c r="J30" s="478" t="s">
        <v>32</v>
      </c>
      <c r="K30" s="478" t="s">
        <v>32</v>
      </c>
      <c r="L30" s="478" t="s">
        <v>32</v>
      </c>
      <c r="M30" s="163"/>
      <c r="N30" s="164"/>
      <c r="O30" s="481"/>
    </row>
    <row r="31" spans="1:15" ht="15" x14ac:dyDescent="0.2">
      <c r="A31" s="477" t="s">
        <v>461</v>
      </c>
      <c r="B31" s="478" t="s">
        <v>456</v>
      </c>
      <c r="C31" s="478" t="s">
        <v>202</v>
      </c>
      <c r="D31" s="479" t="s">
        <v>467</v>
      </c>
      <c r="E31" s="480" t="s">
        <v>463</v>
      </c>
      <c r="F31" s="478" t="s">
        <v>32</v>
      </c>
      <c r="G31" s="479">
        <v>2500</v>
      </c>
      <c r="H31" s="479" t="s">
        <v>32</v>
      </c>
      <c r="I31" s="479">
        <v>2000</v>
      </c>
      <c r="J31" s="478" t="s">
        <v>32</v>
      </c>
      <c r="K31" s="478" t="s">
        <v>32</v>
      </c>
      <c r="L31" s="478" t="s">
        <v>32</v>
      </c>
      <c r="M31" s="163"/>
      <c r="N31" s="164"/>
      <c r="O31" s="481"/>
    </row>
    <row r="32" spans="1:15" ht="15" x14ac:dyDescent="0.2">
      <c r="A32" s="135" t="s">
        <v>462</v>
      </c>
      <c r="B32" s="478" t="s">
        <v>457</v>
      </c>
      <c r="C32" s="64" t="s">
        <v>265</v>
      </c>
      <c r="D32" s="65" t="s">
        <v>469</v>
      </c>
      <c r="E32" s="74" t="s">
        <v>466</v>
      </c>
      <c r="F32" s="478" t="s">
        <v>32</v>
      </c>
      <c r="G32" s="65">
        <v>9844</v>
      </c>
      <c r="H32" s="479" t="s">
        <v>32</v>
      </c>
      <c r="I32" s="65">
        <v>2000</v>
      </c>
      <c r="J32" s="478" t="s">
        <v>32</v>
      </c>
      <c r="K32" s="478" t="s">
        <v>32</v>
      </c>
      <c r="L32" s="478" t="s">
        <v>32</v>
      </c>
      <c r="M32" s="482"/>
      <c r="N32" s="483"/>
      <c r="O32" s="66"/>
    </row>
    <row r="33" spans="1:16" ht="20" customHeight="1" x14ac:dyDescent="0.2">
      <c r="A33" s="312" t="s">
        <v>187</v>
      </c>
      <c r="B33" s="319" t="s">
        <v>5</v>
      </c>
      <c r="C33" s="318" t="s">
        <v>323</v>
      </c>
      <c r="D33" s="15" t="s">
        <v>324</v>
      </c>
      <c r="E33" s="75" t="s">
        <v>38</v>
      </c>
      <c r="F33" s="215">
        <v>1821</v>
      </c>
      <c r="G33" s="43">
        <v>2000</v>
      </c>
      <c r="H33" s="43">
        <v>1000</v>
      </c>
      <c r="I33" s="43">
        <v>900</v>
      </c>
      <c r="J33" s="214">
        <f>SUM(I33:I34)</f>
        <v>1500</v>
      </c>
      <c r="K33" s="43">
        <v>500</v>
      </c>
      <c r="L33" s="214">
        <f>J33+SUM(K33:K34)</f>
        <v>2000</v>
      </c>
      <c r="M33" s="219">
        <f>SUM(L33:L104)</f>
        <v>55098</v>
      </c>
      <c r="N33" s="409">
        <f>M33/88647</f>
        <v>0.62154387627330876</v>
      </c>
      <c r="O33" s="204" t="s">
        <v>410</v>
      </c>
    </row>
    <row r="34" spans="1:16" ht="20" customHeight="1" x14ac:dyDescent="0.2">
      <c r="A34" s="312"/>
      <c r="B34" s="319"/>
      <c r="C34" s="318"/>
      <c r="D34" s="15" t="s">
        <v>325</v>
      </c>
      <c r="E34" s="76" t="s">
        <v>116</v>
      </c>
      <c r="F34" s="215"/>
      <c r="G34" s="107">
        <v>2000</v>
      </c>
      <c r="H34" s="107">
        <v>1000</v>
      </c>
      <c r="I34" s="107">
        <v>600</v>
      </c>
      <c r="J34" s="215"/>
      <c r="K34" s="107"/>
      <c r="L34" s="215"/>
      <c r="M34" s="219"/>
      <c r="N34" s="409"/>
      <c r="O34" s="205"/>
    </row>
    <row r="35" spans="1:16" ht="20" customHeight="1" x14ac:dyDescent="0.2">
      <c r="A35" s="316" t="s">
        <v>69</v>
      </c>
      <c r="B35" s="320" t="s">
        <v>70</v>
      </c>
      <c r="C35" s="260" t="s">
        <v>260</v>
      </c>
      <c r="D35" s="16" t="s">
        <v>261</v>
      </c>
      <c r="E35" s="77" t="s">
        <v>244</v>
      </c>
      <c r="F35" s="329" t="s">
        <v>32</v>
      </c>
      <c r="G35" s="70">
        <v>500</v>
      </c>
      <c r="H35" s="70">
        <v>500</v>
      </c>
      <c r="I35" s="70">
        <v>250</v>
      </c>
      <c r="J35" s="256">
        <f>SUM(I35:I36)</f>
        <v>750</v>
      </c>
      <c r="K35" s="70">
        <v>250</v>
      </c>
      <c r="L35" s="256">
        <f>J35+SUM(K35:K36)</f>
        <v>1000</v>
      </c>
      <c r="M35" s="219"/>
      <c r="N35" s="409"/>
      <c r="O35" s="258" t="s">
        <v>411</v>
      </c>
    </row>
    <row r="36" spans="1:16" ht="20" customHeight="1" x14ac:dyDescent="0.2">
      <c r="A36" s="317"/>
      <c r="B36" s="321"/>
      <c r="C36" s="261"/>
      <c r="D36" s="16" t="s">
        <v>262</v>
      </c>
      <c r="E36" s="77" t="s">
        <v>18</v>
      </c>
      <c r="F36" s="330"/>
      <c r="G36" s="70">
        <v>500</v>
      </c>
      <c r="H36" s="70">
        <v>500</v>
      </c>
      <c r="I36" s="70">
        <v>500</v>
      </c>
      <c r="J36" s="257"/>
      <c r="K36" s="70"/>
      <c r="L36" s="257"/>
      <c r="M36" s="219"/>
      <c r="N36" s="409"/>
      <c r="O36" s="259"/>
    </row>
    <row r="37" spans="1:16" ht="20" customHeight="1" x14ac:dyDescent="0.2">
      <c r="A37" s="313" t="s">
        <v>43</v>
      </c>
      <c r="B37" s="209" t="s">
        <v>6</v>
      </c>
      <c r="C37" s="314" t="s">
        <v>118</v>
      </c>
      <c r="D37" s="44" t="s">
        <v>63</v>
      </c>
      <c r="E37" s="78" t="s">
        <v>29</v>
      </c>
      <c r="F37" s="311">
        <v>1500</v>
      </c>
      <c r="G37" s="108">
        <v>750</v>
      </c>
      <c r="H37" s="12">
        <v>500</v>
      </c>
      <c r="I37" s="12">
        <v>500</v>
      </c>
      <c r="J37" s="201">
        <f>SUM(I37:I38)</f>
        <v>800</v>
      </c>
      <c r="K37" s="12"/>
      <c r="L37" s="201">
        <f>J37+SUM(K37:K38)</f>
        <v>1250</v>
      </c>
      <c r="M37" s="219"/>
      <c r="N37" s="409"/>
      <c r="O37" s="209" t="s">
        <v>412</v>
      </c>
    </row>
    <row r="38" spans="1:16" ht="20" customHeight="1" x14ac:dyDescent="0.2">
      <c r="A38" s="313"/>
      <c r="B38" s="209"/>
      <c r="C38" s="315"/>
      <c r="D38" s="44" t="s">
        <v>64</v>
      </c>
      <c r="E38" s="78" t="s">
        <v>117</v>
      </c>
      <c r="F38" s="216"/>
      <c r="G38" s="108">
        <v>750</v>
      </c>
      <c r="H38" s="12">
        <v>500</v>
      </c>
      <c r="I38" s="12">
        <v>300</v>
      </c>
      <c r="J38" s="216"/>
      <c r="K38" s="12">
        <v>450</v>
      </c>
      <c r="L38" s="216"/>
      <c r="M38" s="219"/>
      <c r="N38" s="409"/>
      <c r="O38" s="209"/>
    </row>
    <row r="39" spans="1:16" ht="20" customHeight="1" x14ac:dyDescent="0.2">
      <c r="A39" s="325" t="s">
        <v>44</v>
      </c>
      <c r="B39" s="326" t="s">
        <v>37</v>
      </c>
      <c r="C39" s="326" t="s">
        <v>223</v>
      </c>
      <c r="D39" s="10" t="s">
        <v>224</v>
      </c>
      <c r="E39" s="76" t="s">
        <v>29</v>
      </c>
      <c r="F39" s="281">
        <v>1000</v>
      </c>
      <c r="G39" s="107">
        <v>4650</v>
      </c>
      <c r="H39" s="107">
        <v>500</v>
      </c>
      <c r="I39" s="107">
        <v>300</v>
      </c>
      <c r="J39" s="281">
        <f>SUM(I39:I41)</f>
        <v>1050</v>
      </c>
      <c r="K39" s="107"/>
      <c r="L39" s="281">
        <f>J39+SUM(K39:K41)</f>
        <v>1650</v>
      </c>
      <c r="M39" s="219"/>
      <c r="N39" s="409"/>
      <c r="O39" s="347" t="s">
        <v>413</v>
      </c>
    </row>
    <row r="40" spans="1:16" ht="20" customHeight="1" x14ac:dyDescent="0.2">
      <c r="A40" s="312"/>
      <c r="B40" s="319"/>
      <c r="C40" s="319"/>
      <c r="D40" s="10" t="s">
        <v>225</v>
      </c>
      <c r="E40" s="76" t="s">
        <v>227</v>
      </c>
      <c r="F40" s="215"/>
      <c r="G40" s="107">
        <v>4500</v>
      </c>
      <c r="H40" s="107">
        <v>500</v>
      </c>
      <c r="I40" s="107">
        <v>500</v>
      </c>
      <c r="J40" s="215"/>
      <c r="K40" s="107"/>
      <c r="L40" s="215"/>
      <c r="M40" s="219"/>
      <c r="N40" s="409"/>
      <c r="O40" s="347"/>
    </row>
    <row r="41" spans="1:16" ht="20" customHeight="1" x14ac:dyDescent="0.2">
      <c r="A41" s="312"/>
      <c r="B41" s="319"/>
      <c r="C41" s="319"/>
      <c r="D41" s="10" t="s">
        <v>226</v>
      </c>
      <c r="E41" s="76" t="s">
        <v>59</v>
      </c>
      <c r="F41" s="215"/>
      <c r="G41" s="107">
        <v>2800</v>
      </c>
      <c r="H41" s="107">
        <v>0</v>
      </c>
      <c r="I41" s="107">
        <v>250</v>
      </c>
      <c r="J41" s="215"/>
      <c r="K41" s="107">
        <v>600</v>
      </c>
      <c r="L41" s="215"/>
      <c r="M41" s="219"/>
      <c r="N41" s="409"/>
      <c r="O41" s="347"/>
    </row>
    <row r="42" spans="1:16" ht="20" customHeight="1" x14ac:dyDescent="0.2">
      <c r="A42" s="71" t="s">
        <v>67</v>
      </c>
      <c r="B42" s="72" t="s">
        <v>68</v>
      </c>
      <c r="C42" s="72" t="s">
        <v>121</v>
      </c>
      <c r="D42" s="16" t="s">
        <v>120</v>
      </c>
      <c r="E42" s="77" t="s">
        <v>122</v>
      </c>
      <c r="F42" s="70" t="s">
        <v>32</v>
      </c>
      <c r="G42" s="70">
        <v>471</v>
      </c>
      <c r="H42" s="70">
        <v>471</v>
      </c>
      <c r="I42" s="70">
        <v>450</v>
      </c>
      <c r="J42" s="70">
        <f>I42</f>
        <v>450</v>
      </c>
      <c r="K42" s="70"/>
      <c r="L42" s="70">
        <f>J42+K42</f>
        <v>450</v>
      </c>
      <c r="M42" s="219"/>
      <c r="N42" s="409"/>
      <c r="O42" s="16"/>
    </row>
    <row r="43" spans="1:16" ht="20" customHeight="1" x14ac:dyDescent="0.2">
      <c r="A43" s="322" t="s">
        <v>249</v>
      </c>
      <c r="B43" s="271" t="s">
        <v>259</v>
      </c>
      <c r="C43" s="271" t="s">
        <v>248</v>
      </c>
      <c r="D43" s="38" t="s">
        <v>250</v>
      </c>
      <c r="E43" s="79" t="s">
        <v>29</v>
      </c>
      <c r="F43" s="327" t="s">
        <v>32</v>
      </c>
      <c r="G43" s="109">
        <v>1000</v>
      </c>
      <c r="H43" s="109">
        <v>800</v>
      </c>
      <c r="I43" s="109">
        <v>800</v>
      </c>
      <c r="J43" s="327">
        <f>SUM(I43:I45)</f>
        <v>1500</v>
      </c>
      <c r="K43" s="109">
        <v>200</v>
      </c>
      <c r="L43" s="327">
        <f>J43+SUM(K43:K45)</f>
        <v>1700</v>
      </c>
      <c r="M43" s="219"/>
      <c r="N43" s="409"/>
      <c r="O43" s="271" t="s">
        <v>328</v>
      </c>
      <c r="P43" s="61"/>
    </row>
    <row r="44" spans="1:16" ht="20" customHeight="1" x14ac:dyDescent="0.2">
      <c r="A44" s="323"/>
      <c r="B44" s="272"/>
      <c r="C44" s="272"/>
      <c r="D44" s="38" t="s">
        <v>251</v>
      </c>
      <c r="E44" s="79" t="s">
        <v>108</v>
      </c>
      <c r="F44" s="404"/>
      <c r="G44" s="109">
        <v>700</v>
      </c>
      <c r="H44" s="109">
        <v>500</v>
      </c>
      <c r="I44" s="109">
        <v>500</v>
      </c>
      <c r="J44" s="404"/>
      <c r="K44" s="109"/>
      <c r="L44" s="404"/>
      <c r="M44" s="219"/>
      <c r="N44" s="409"/>
      <c r="O44" s="272"/>
    </row>
    <row r="45" spans="1:16" ht="20" customHeight="1" x14ac:dyDescent="0.2">
      <c r="A45" s="324"/>
      <c r="B45" s="273"/>
      <c r="C45" s="273"/>
      <c r="D45" s="38" t="s">
        <v>252</v>
      </c>
      <c r="E45" s="79" t="s">
        <v>247</v>
      </c>
      <c r="F45" s="328"/>
      <c r="G45" s="109">
        <v>300</v>
      </c>
      <c r="H45" s="109">
        <v>200</v>
      </c>
      <c r="I45" s="109">
        <v>200</v>
      </c>
      <c r="J45" s="328"/>
      <c r="K45" s="109"/>
      <c r="L45" s="328"/>
      <c r="M45" s="219"/>
      <c r="N45" s="409"/>
      <c r="O45" s="273"/>
    </row>
    <row r="46" spans="1:16" ht="20" customHeight="1" x14ac:dyDescent="0.2">
      <c r="A46" s="309" t="s">
        <v>158</v>
      </c>
      <c r="B46" s="279" t="s">
        <v>154</v>
      </c>
      <c r="C46" s="279" t="s">
        <v>155</v>
      </c>
      <c r="D46" s="24" t="s">
        <v>156</v>
      </c>
      <c r="E46" s="80" t="s">
        <v>117</v>
      </c>
      <c r="F46" s="277" t="s">
        <v>32</v>
      </c>
      <c r="G46" s="110">
        <v>2325</v>
      </c>
      <c r="H46" s="110">
        <v>500</v>
      </c>
      <c r="I46" s="110">
        <v>500</v>
      </c>
      <c r="J46" s="288">
        <f>SUM(I46:I47)</f>
        <v>1500</v>
      </c>
      <c r="K46" s="111"/>
      <c r="L46" s="288">
        <f>J46+SUM(K46:K47)</f>
        <v>2000</v>
      </c>
      <c r="M46" s="219"/>
      <c r="N46" s="409"/>
      <c r="O46" s="252" t="s">
        <v>329</v>
      </c>
    </row>
    <row r="47" spans="1:16" ht="20" customHeight="1" x14ac:dyDescent="0.2">
      <c r="A47" s="310"/>
      <c r="B47" s="280"/>
      <c r="C47" s="280"/>
      <c r="D47" s="24" t="s">
        <v>157</v>
      </c>
      <c r="E47" s="80" t="s">
        <v>108</v>
      </c>
      <c r="F47" s="278"/>
      <c r="G47" s="110">
        <v>2700</v>
      </c>
      <c r="H47" s="110">
        <v>1000</v>
      </c>
      <c r="I47" s="110">
        <v>1000</v>
      </c>
      <c r="J47" s="289"/>
      <c r="K47" s="111">
        <v>500</v>
      </c>
      <c r="L47" s="289"/>
      <c r="M47" s="219"/>
      <c r="N47" s="409"/>
      <c r="O47" s="253"/>
    </row>
    <row r="48" spans="1:16" ht="20" customHeight="1" x14ac:dyDescent="0.2">
      <c r="A48" s="162" t="s">
        <v>393</v>
      </c>
      <c r="B48" s="155" t="s">
        <v>337</v>
      </c>
      <c r="C48" s="155" t="s">
        <v>352</v>
      </c>
      <c r="D48" s="155" t="s">
        <v>353</v>
      </c>
      <c r="E48" s="156" t="s">
        <v>108</v>
      </c>
      <c r="F48" s="157">
        <v>1500</v>
      </c>
      <c r="G48" s="158">
        <v>1500</v>
      </c>
      <c r="H48" s="158">
        <v>0</v>
      </c>
      <c r="I48" s="158">
        <v>0</v>
      </c>
      <c r="J48" s="159">
        <f>I48</f>
        <v>0</v>
      </c>
      <c r="K48" s="160">
        <v>1500</v>
      </c>
      <c r="L48" s="159">
        <f>J48+K48</f>
        <v>1500</v>
      </c>
      <c r="M48" s="219"/>
      <c r="N48" s="409"/>
      <c r="O48" s="161" t="s">
        <v>445</v>
      </c>
    </row>
    <row r="49" spans="1:15" ht="20" customHeight="1" x14ac:dyDescent="0.2">
      <c r="A49" s="213" t="s">
        <v>45</v>
      </c>
      <c r="B49" s="206" t="s">
        <v>17</v>
      </c>
      <c r="C49" s="271" t="s">
        <v>125</v>
      </c>
      <c r="D49" s="38" t="s">
        <v>123</v>
      </c>
      <c r="E49" s="79" t="s">
        <v>18</v>
      </c>
      <c r="F49" s="327">
        <v>2500</v>
      </c>
      <c r="G49" s="109">
        <v>1000</v>
      </c>
      <c r="H49" s="109">
        <v>1000</v>
      </c>
      <c r="I49" s="109">
        <v>1000</v>
      </c>
      <c r="J49" s="217">
        <f>SUM(I49:I50)</f>
        <v>1500</v>
      </c>
      <c r="K49" s="109"/>
      <c r="L49" s="217">
        <f>J49+SUM(K49:K50)</f>
        <v>1500</v>
      </c>
      <c r="M49" s="219"/>
      <c r="N49" s="409"/>
      <c r="O49" s="206" t="s">
        <v>330</v>
      </c>
    </row>
    <row r="50" spans="1:15" ht="20" customHeight="1" x14ac:dyDescent="0.2">
      <c r="A50" s="213"/>
      <c r="B50" s="206"/>
      <c r="C50" s="274"/>
      <c r="D50" s="38" t="s">
        <v>124</v>
      </c>
      <c r="E50" s="79" t="s">
        <v>29</v>
      </c>
      <c r="F50" s="328"/>
      <c r="G50" s="109">
        <v>2000</v>
      </c>
      <c r="H50" s="109">
        <v>500</v>
      </c>
      <c r="I50" s="109">
        <v>500</v>
      </c>
      <c r="J50" s="218"/>
      <c r="K50" s="109"/>
      <c r="L50" s="218"/>
      <c r="M50" s="219"/>
      <c r="N50" s="409"/>
      <c r="O50" s="206"/>
    </row>
    <row r="51" spans="1:15" ht="20" customHeight="1" x14ac:dyDescent="0.2">
      <c r="A51" s="250" t="s">
        <v>126</v>
      </c>
      <c r="B51" s="252" t="s">
        <v>127</v>
      </c>
      <c r="C51" s="254" t="s">
        <v>129</v>
      </c>
      <c r="D51" s="35" t="s">
        <v>128</v>
      </c>
      <c r="E51" s="81" t="s">
        <v>39</v>
      </c>
      <c r="F51" s="277" t="s">
        <v>32</v>
      </c>
      <c r="G51" s="111">
        <v>300</v>
      </c>
      <c r="H51" s="111">
        <v>300</v>
      </c>
      <c r="I51" s="111">
        <v>300</v>
      </c>
      <c r="J51" s="290">
        <f>SUM(I51:I52)</f>
        <v>1000</v>
      </c>
      <c r="K51" s="111"/>
      <c r="L51" s="290">
        <f>J51+SUM(K51:K52)</f>
        <v>1000</v>
      </c>
      <c r="M51" s="219"/>
      <c r="N51" s="409"/>
      <c r="O51" s="252" t="s">
        <v>331</v>
      </c>
    </row>
    <row r="52" spans="1:15" ht="20" customHeight="1" x14ac:dyDescent="0.2">
      <c r="A52" s="251"/>
      <c r="B52" s="253"/>
      <c r="C52" s="255"/>
      <c r="D52" s="35" t="s">
        <v>130</v>
      </c>
      <c r="E52" s="81" t="s">
        <v>29</v>
      </c>
      <c r="F52" s="278"/>
      <c r="G52" s="111">
        <v>1000</v>
      </c>
      <c r="H52" s="111">
        <v>800</v>
      </c>
      <c r="I52" s="111">
        <v>700</v>
      </c>
      <c r="J52" s="291"/>
      <c r="K52" s="111"/>
      <c r="L52" s="291"/>
      <c r="M52" s="219"/>
      <c r="N52" s="409"/>
      <c r="O52" s="253"/>
    </row>
    <row r="53" spans="1:15" ht="20" customHeight="1" x14ac:dyDescent="0.2">
      <c r="A53" s="246" t="s">
        <v>46</v>
      </c>
      <c r="B53" s="248" t="s">
        <v>7</v>
      </c>
      <c r="C53" s="248" t="s">
        <v>270</v>
      </c>
      <c r="D53" s="17" t="s">
        <v>269</v>
      </c>
      <c r="E53" s="82" t="s">
        <v>59</v>
      </c>
      <c r="F53" s="300">
        <v>2000</v>
      </c>
      <c r="G53" s="112">
        <v>2000</v>
      </c>
      <c r="H53" s="112">
        <v>800</v>
      </c>
      <c r="I53" s="112">
        <v>700</v>
      </c>
      <c r="J53" s="169">
        <f>SUM(I53:I55)</f>
        <v>2000</v>
      </c>
      <c r="K53" s="112">
        <v>800</v>
      </c>
      <c r="L53" s="169">
        <f>J53+SUM(K53:K55)</f>
        <v>2800</v>
      </c>
      <c r="M53" s="219"/>
      <c r="N53" s="409"/>
      <c r="O53" s="262" t="s">
        <v>403</v>
      </c>
    </row>
    <row r="54" spans="1:15" ht="20" customHeight="1" x14ac:dyDescent="0.2">
      <c r="A54" s="247"/>
      <c r="B54" s="249"/>
      <c r="C54" s="249"/>
      <c r="D54" s="17" t="s">
        <v>271</v>
      </c>
      <c r="E54" s="83" t="s">
        <v>106</v>
      </c>
      <c r="F54" s="308"/>
      <c r="G54" s="112">
        <v>1500</v>
      </c>
      <c r="H54" s="112">
        <v>700</v>
      </c>
      <c r="I54" s="112">
        <v>800</v>
      </c>
      <c r="J54" s="222"/>
      <c r="K54" s="112"/>
      <c r="L54" s="222"/>
      <c r="M54" s="219"/>
      <c r="N54" s="409"/>
      <c r="O54" s="263"/>
    </row>
    <row r="55" spans="1:15" ht="20" customHeight="1" x14ac:dyDescent="0.2">
      <c r="A55" s="247"/>
      <c r="B55" s="249"/>
      <c r="C55" s="249"/>
      <c r="D55" s="17" t="s">
        <v>272</v>
      </c>
      <c r="E55" s="82" t="s">
        <v>29</v>
      </c>
      <c r="F55" s="308"/>
      <c r="G55" s="112">
        <v>1000</v>
      </c>
      <c r="H55" s="112">
        <v>600</v>
      </c>
      <c r="I55" s="112">
        <v>500</v>
      </c>
      <c r="J55" s="222"/>
      <c r="K55" s="112"/>
      <c r="L55" s="222"/>
      <c r="M55" s="219"/>
      <c r="N55" s="409"/>
      <c r="O55" s="263"/>
    </row>
    <row r="56" spans="1:15" ht="20" customHeight="1" x14ac:dyDescent="0.2">
      <c r="A56" s="304" t="s">
        <v>47</v>
      </c>
      <c r="B56" s="240" t="s">
        <v>27</v>
      </c>
      <c r="C56" s="240" t="s">
        <v>218</v>
      </c>
      <c r="D56" s="11" t="s">
        <v>219</v>
      </c>
      <c r="E56" s="84" t="s">
        <v>31</v>
      </c>
      <c r="F56" s="182">
        <v>2700</v>
      </c>
      <c r="G56" s="14">
        <v>2000</v>
      </c>
      <c r="H56" s="14">
        <v>500</v>
      </c>
      <c r="I56" s="14">
        <v>200</v>
      </c>
      <c r="J56" s="223">
        <f>SUM(I56:I58)</f>
        <v>1698</v>
      </c>
      <c r="K56" s="14"/>
      <c r="L56" s="223">
        <f>J56+SUM(K56:K58)</f>
        <v>1998</v>
      </c>
      <c r="M56" s="219"/>
      <c r="N56" s="409"/>
      <c r="O56" s="270" t="s">
        <v>404</v>
      </c>
    </row>
    <row r="57" spans="1:15" ht="20" customHeight="1" x14ac:dyDescent="0.2">
      <c r="A57" s="305"/>
      <c r="B57" s="241"/>
      <c r="C57" s="241"/>
      <c r="D57" s="11" t="s">
        <v>220</v>
      </c>
      <c r="E57" s="84" t="s">
        <v>60</v>
      </c>
      <c r="F57" s="183"/>
      <c r="G57" s="14">
        <v>2500</v>
      </c>
      <c r="H57" s="14">
        <v>600</v>
      </c>
      <c r="I57" s="14">
        <v>600</v>
      </c>
      <c r="J57" s="223"/>
      <c r="K57" s="14">
        <v>300</v>
      </c>
      <c r="L57" s="223"/>
      <c r="M57" s="219"/>
      <c r="N57" s="409"/>
      <c r="O57" s="270"/>
    </row>
    <row r="58" spans="1:15" ht="20" customHeight="1" x14ac:dyDescent="0.2">
      <c r="A58" s="305"/>
      <c r="B58" s="241"/>
      <c r="C58" s="241"/>
      <c r="D58" s="11" t="s">
        <v>221</v>
      </c>
      <c r="E58" s="84" t="s">
        <v>18</v>
      </c>
      <c r="F58" s="183"/>
      <c r="G58" s="14">
        <v>2000</v>
      </c>
      <c r="H58" s="14">
        <v>600</v>
      </c>
      <c r="I58" s="14">
        <v>898</v>
      </c>
      <c r="J58" s="223"/>
      <c r="K58" s="14"/>
      <c r="L58" s="223"/>
      <c r="M58" s="219"/>
      <c r="N58" s="409"/>
      <c r="O58" s="270"/>
    </row>
    <row r="59" spans="1:15" ht="20" customHeight="1" x14ac:dyDescent="0.2">
      <c r="A59" s="244" t="s">
        <v>48</v>
      </c>
      <c r="B59" s="242" t="s">
        <v>28</v>
      </c>
      <c r="C59" s="242" t="s">
        <v>131</v>
      </c>
      <c r="D59" s="22" t="s">
        <v>133</v>
      </c>
      <c r="E59" s="85" t="s">
        <v>29</v>
      </c>
      <c r="F59" s="275">
        <v>1571</v>
      </c>
      <c r="G59" s="113">
        <v>1800</v>
      </c>
      <c r="H59" s="113">
        <v>700</v>
      </c>
      <c r="I59" s="113">
        <v>500</v>
      </c>
      <c r="J59" s="224">
        <f>SUM(I59:I61)</f>
        <v>1500</v>
      </c>
      <c r="K59" s="114"/>
      <c r="L59" s="224">
        <f>J59+SUM(K59:K61)</f>
        <v>1500</v>
      </c>
      <c r="M59" s="219"/>
      <c r="N59" s="409"/>
      <c r="O59" s="424" t="s">
        <v>435</v>
      </c>
    </row>
    <row r="60" spans="1:15" ht="20" customHeight="1" x14ac:dyDescent="0.2">
      <c r="A60" s="245"/>
      <c r="B60" s="243"/>
      <c r="C60" s="243"/>
      <c r="D60" s="22" t="s">
        <v>134</v>
      </c>
      <c r="E60" s="85" t="s">
        <v>106</v>
      </c>
      <c r="F60" s="275"/>
      <c r="G60" s="113">
        <v>1500</v>
      </c>
      <c r="H60" s="113">
        <v>700</v>
      </c>
      <c r="I60" s="113">
        <v>800</v>
      </c>
      <c r="J60" s="224"/>
      <c r="K60" s="114"/>
      <c r="L60" s="224"/>
      <c r="M60" s="219"/>
      <c r="N60" s="409"/>
      <c r="O60" s="424"/>
    </row>
    <row r="61" spans="1:15" ht="20" customHeight="1" x14ac:dyDescent="0.2">
      <c r="A61" s="245"/>
      <c r="B61" s="243"/>
      <c r="C61" s="243"/>
      <c r="D61" s="22" t="s">
        <v>135</v>
      </c>
      <c r="E61" s="85" t="s">
        <v>102</v>
      </c>
      <c r="F61" s="276"/>
      <c r="G61" s="113">
        <v>1500</v>
      </c>
      <c r="H61" s="113">
        <v>500</v>
      </c>
      <c r="I61" s="113">
        <v>200</v>
      </c>
      <c r="J61" s="224"/>
      <c r="K61" s="114"/>
      <c r="L61" s="224"/>
      <c r="M61" s="219"/>
      <c r="N61" s="409"/>
      <c r="O61" s="424"/>
    </row>
    <row r="62" spans="1:15" ht="20" customHeight="1" x14ac:dyDescent="0.2">
      <c r="A62" s="47" t="s">
        <v>49</v>
      </c>
      <c r="B62" s="46" t="s">
        <v>8</v>
      </c>
      <c r="C62" s="46" t="s">
        <v>137</v>
      </c>
      <c r="D62" s="23" t="s">
        <v>138</v>
      </c>
      <c r="E62" s="86" t="s">
        <v>29</v>
      </c>
      <c r="F62" s="48">
        <v>1000</v>
      </c>
      <c r="G62" s="115">
        <v>1000</v>
      </c>
      <c r="H62" s="115">
        <v>1000</v>
      </c>
      <c r="I62" s="115">
        <v>1000</v>
      </c>
      <c r="J62" s="42">
        <f>I62</f>
        <v>1000</v>
      </c>
      <c r="K62" s="115"/>
      <c r="L62" s="42">
        <f>J62+K62</f>
        <v>1000</v>
      </c>
      <c r="M62" s="219"/>
      <c r="N62" s="409"/>
      <c r="O62" s="56" t="s">
        <v>404</v>
      </c>
    </row>
    <row r="63" spans="1:15" ht="20" customHeight="1" x14ac:dyDescent="0.2">
      <c r="A63" s="246" t="s">
        <v>139</v>
      </c>
      <c r="B63" s="248" t="s">
        <v>140</v>
      </c>
      <c r="C63" s="248" t="s">
        <v>214</v>
      </c>
      <c r="D63" s="17" t="s">
        <v>212</v>
      </c>
      <c r="E63" s="83" t="s">
        <v>29</v>
      </c>
      <c r="F63" s="300" t="s">
        <v>32</v>
      </c>
      <c r="G63" s="112">
        <v>800</v>
      </c>
      <c r="H63" s="112">
        <v>800</v>
      </c>
      <c r="I63" s="112">
        <v>800</v>
      </c>
      <c r="J63" s="169">
        <f>SUM(I63:I64)</f>
        <v>1000</v>
      </c>
      <c r="K63" s="112"/>
      <c r="L63" s="169">
        <f>J63+SUM(K63:K64)</f>
        <v>1000</v>
      </c>
      <c r="M63" s="219"/>
      <c r="N63" s="409"/>
      <c r="O63" s="262" t="s">
        <v>405</v>
      </c>
    </row>
    <row r="64" spans="1:15" ht="20" customHeight="1" x14ac:dyDescent="0.2">
      <c r="A64" s="303"/>
      <c r="B64" s="264"/>
      <c r="C64" s="264"/>
      <c r="D64" s="17" t="s">
        <v>213</v>
      </c>
      <c r="E64" s="83" t="s">
        <v>102</v>
      </c>
      <c r="F64" s="301"/>
      <c r="G64" s="112">
        <v>200</v>
      </c>
      <c r="H64" s="112">
        <v>200</v>
      </c>
      <c r="I64" s="112">
        <v>200</v>
      </c>
      <c r="J64" s="170"/>
      <c r="K64" s="112"/>
      <c r="L64" s="170"/>
      <c r="M64" s="219"/>
      <c r="N64" s="409"/>
      <c r="O64" s="426"/>
    </row>
    <row r="65" spans="1:18" ht="20" customHeight="1" x14ac:dyDescent="0.2">
      <c r="A65" s="294" t="s">
        <v>50</v>
      </c>
      <c r="B65" s="282" t="s">
        <v>21</v>
      </c>
      <c r="C65" s="282" t="s">
        <v>228</v>
      </c>
      <c r="D65" s="58" t="s">
        <v>229</v>
      </c>
      <c r="E65" s="87" t="s">
        <v>36</v>
      </c>
      <c r="F65" s="284">
        <v>0</v>
      </c>
      <c r="G65" s="116">
        <v>1500</v>
      </c>
      <c r="H65" s="116">
        <v>375</v>
      </c>
      <c r="I65" s="116">
        <v>200</v>
      </c>
      <c r="J65" s="225">
        <f>SUM(I65:I67)</f>
        <v>1150</v>
      </c>
      <c r="K65" s="116"/>
      <c r="L65" s="225">
        <f>J65+SUM(K65:K67)</f>
        <v>1150</v>
      </c>
      <c r="M65" s="219"/>
      <c r="N65" s="409"/>
      <c r="O65" s="414" t="s">
        <v>311</v>
      </c>
      <c r="P65" s="447" t="s">
        <v>312</v>
      </c>
      <c r="Q65" s="448" t="s">
        <v>313</v>
      </c>
      <c r="R65" s="459" t="s">
        <v>314</v>
      </c>
    </row>
    <row r="66" spans="1:18" ht="20" customHeight="1" x14ac:dyDescent="0.2">
      <c r="A66" s="295"/>
      <c r="B66" s="283"/>
      <c r="C66" s="283"/>
      <c r="D66" s="58" t="s">
        <v>230</v>
      </c>
      <c r="E66" s="87" t="s">
        <v>58</v>
      </c>
      <c r="F66" s="285"/>
      <c r="G66" s="116">
        <v>1730</v>
      </c>
      <c r="H66" s="116">
        <v>1000</v>
      </c>
      <c r="I66" s="116">
        <v>700</v>
      </c>
      <c r="J66" s="226"/>
      <c r="K66" s="116"/>
      <c r="L66" s="226"/>
      <c r="M66" s="219"/>
      <c r="N66" s="409"/>
      <c r="O66" s="415"/>
      <c r="P66" s="447"/>
      <c r="Q66" s="448"/>
      <c r="R66" s="459"/>
    </row>
    <row r="67" spans="1:18" ht="20" customHeight="1" x14ac:dyDescent="0.2">
      <c r="A67" s="295"/>
      <c r="B67" s="283"/>
      <c r="C67" s="283"/>
      <c r="D67" s="58" t="s">
        <v>231</v>
      </c>
      <c r="E67" s="87" t="s">
        <v>57</v>
      </c>
      <c r="F67" s="285"/>
      <c r="G67" s="116">
        <v>1300</v>
      </c>
      <c r="H67" s="116">
        <v>750</v>
      </c>
      <c r="I67" s="116">
        <v>250</v>
      </c>
      <c r="J67" s="226"/>
      <c r="K67" s="116"/>
      <c r="L67" s="226"/>
      <c r="M67" s="219"/>
      <c r="N67" s="409"/>
      <c r="O67" s="415"/>
      <c r="P67" s="447"/>
      <c r="Q67" s="448"/>
      <c r="R67" s="459"/>
    </row>
    <row r="68" spans="1:18" ht="20" customHeight="1" x14ac:dyDescent="0.2">
      <c r="A68" s="306" t="s">
        <v>51</v>
      </c>
      <c r="B68" s="286" t="s">
        <v>9</v>
      </c>
      <c r="C68" s="286">
        <v>1300</v>
      </c>
      <c r="D68" s="50" t="s">
        <v>197</v>
      </c>
      <c r="E68" s="88" t="s">
        <v>41</v>
      </c>
      <c r="F68" s="361">
        <v>6000</v>
      </c>
      <c r="G68" s="18">
        <v>9000</v>
      </c>
      <c r="H68" s="18">
        <v>2125</v>
      </c>
      <c r="I68" s="18">
        <v>2150</v>
      </c>
      <c r="J68" s="227">
        <f>SUM(I68:I70)</f>
        <v>4850</v>
      </c>
      <c r="K68" s="18"/>
      <c r="L68" s="227">
        <f>J68+SUM(K68:K70)</f>
        <v>4850</v>
      </c>
      <c r="M68" s="219"/>
      <c r="N68" s="409"/>
      <c r="O68" s="416" t="s">
        <v>293</v>
      </c>
      <c r="P68" s="460" t="s">
        <v>304</v>
      </c>
      <c r="Q68" s="461" t="s">
        <v>305</v>
      </c>
      <c r="R68" s="353" t="s">
        <v>306</v>
      </c>
    </row>
    <row r="69" spans="1:18" ht="20" customHeight="1" x14ac:dyDescent="0.2">
      <c r="A69" s="307"/>
      <c r="B69" s="287"/>
      <c r="C69" s="287"/>
      <c r="D69" s="50" t="s">
        <v>198</v>
      </c>
      <c r="E69" s="88" t="s">
        <v>40</v>
      </c>
      <c r="F69" s="362"/>
      <c r="G69" s="18">
        <v>5000</v>
      </c>
      <c r="H69" s="18">
        <v>875</v>
      </c>
      <c r="I69" s="18">
        <v>700</v>
      </c>
      <c r="J69" s="227"/>
      <c r="K69" s="18"/>
      <c r="L69" s="227"/>
      <c r="M69" s="219"/>
      <c r="N69" s="409"/>
      <c r="O69" s="287"/>
      <c r="P69" s="460"/>
      <c r="Q69" s="461"/>
      <c r="R69" s="353"/>
    </row>
    <row r="70" spans="1:18" ht="20" customHeight="1" x14ac:dyDescent="0.2">
      <c r="A70" s="307"/>
      <c r="B70" s="287"/>
      <c r="C70" s="287"/>
      <c r="D70" s="50" t="s">
        <v>199</v>
      </c>
      <c r="E70" s="88" t="s">
        <v>165</v>
      </c>
      <c r="F70" s="362"/>
      <c r="G70" s="18">
        <v>4000</v>
      </c>
      <c r="H70" s="18">
        <v>1875</v>
      </c>
      <c r="I70" s="18">
        <v>2000</v>
      </c>
      <c r="J70" s="227"/>
      <c r="K70" s="18"/>
      <c r="L70" s="227"/>
      <c r="M70" s="219"/>
      <c r="N70" s="409"/>
      <c r="O70" s="287"/>
      <c r="P70" s="460"/>
      <c r="Q70" s="461"/>
      <c r="R70" s="353"/>
    </row>
    <row r="71" spans="1:18" ht="29" customHeight="1" x14ac:dyDescent="0.2">
      <c r="A71" s="348" t="s">
        <v>235</v>
      </c>
      <c r="B71" s="350" t="s">
        <v>236</v>
      </c>
      <c r="C71" s="350" t="s">
        <v>237</v>
      </c>
      <c r="D71" s="59" t="s">
        <v>238</v>
      </c>
      <c r="E71" s="89" t="s">
        <v>240</v>
      </c>
      <c r="F71" s="302" t="s">
        <v>32</v>
      </c>
      <c r="G71" s="117">
        <v>500</v>
      </c>
      <c r="H71" s="117">
        <v>163</v>
      </c>
      <c r="I71" s="117">
        <v>0</v>
      </c>
      <c r="J71" s="269">
        <f>SUM(I71:I72)</f>
        <v>0</v>
      </c>
      <c r="K71" s="118"/>
      <c r="L71" s="269">
        <f>J71+SUM(K71:K72)</f>
        <v>0</v>
      </c>
      <c r="M71" s="219"/>
      <c r="N71" s="409"/>
      <c r="O71" s="402" t="s">
        <v>431</v>
      </c>
      <c r="P71" s="462" t="s">
        <v>299</v>
      </c>
      <c r="Q71" s="464" t="s">
        <v>307</v>
      </c>
      <c r="R71" s="466" t="s">
        <v>300</v>
      </c>
    </row>
    <row r="72" spans="1:18" ht="20" customHeight="1" x14ac:dyDescent="0.2">
      <c r="A72" s="349"/>
      <c r="B72" s="351"/>
      <c r="C72" s="351"/>
      <c r="D72" s="59" t="s">
        <v>239</v>
      </c>
      <c r="E72" s="89" t="s">
        <v>241</v>
      </c>
      <c r="F72" s="302"/>
      <c r="G72" s="117">
        <v>500</v>
      </c>
      <c r="H72" s="117">
        <v>113</v>
      </c>
      <c r="I72" s="117">
        <v>0</v>
      </c>
      <c r="J72" s="269"/>
      <c r="K72" s="118"/>
      <c r="L72" s="269"/>
      <c r="M72" s="219"/>
      <c r="N72" s="409"/>
      <c r="O72" s="403"/>
      <c r="P72" s="463"/>
      <c r="Q72" s="465"/>
      <c r="R72" s="467"/>
    </row>
    <row r="73" spans="1:18" ht="20" customHeight="1" x14ac:dyDescent="0.2">
      <c r="A73" s="296" t="s">
        <v>166</v>
      </c>
      <c r="B73" s="299" t="s">
        <v>10</v>
      </c>
      <c r="C73" s="298" t="s">
        <v>215</v>
      </c>
      <c r="D73" s="31" t="s">
        <v>216</v>
      </c>
      <c r="E73" s="90" t="s">
        <v>18</v>
      </c>
      <c r="F73" s="235">
        <v>3000</v>
      </c>
      <c r="G73" s="39">
        <v>2000</v>
      </c>
      <c r="H73" s="39">
        <v>875</v>
      </c>
      <c r="I73" s="39">
        <v>1000</v>
      </c>
      <c r="J73" s="207">
        <f>SUM(I73:I74)</f>
        <v>1700</v>
      </c>
      <c r="K73" s="39"/>
      <c r="L73" s="207">
        <f>J73+SUM(K73:K74)</f>
        <v>2200</v>
      </c>
      <c r="M73" s="219"/>
      <c r="N73" s="409"/>
      <c r="O73" s="438" t="s">
        <v>294</v>
      </c>
      <c r="P73" s="298" t="s">
        <v>308</v>
      </c>
      <c r="Q73" s="298" t="s">
        <v>309</v>
      </c>
      <c r="R73" s="299" t="s">
        <v>310</v>
      </c>
    </row>
    <row r="74" spans="1:18" ht="20" customHeight="1" x14ac:dyDescent="0.2">
      <c r="A74" s="297"/>
      <c r="B74" s="298"/>
      <c r="C74" s="298"/>
      <c r="D74" s="45" t="s">
        <v>217</v>
      </c>
      <c r="E74" s="91" t="s">
        <v>29</v>
      </c>
      <c r="F74" s="236"/>
      <c r="G74" s="119">
        <v>2000</v>
      </c>
      <c r="H74" s="119">
        <v>875</v>
      </c>
      <c r="I74" s="119">
        <v>700</v>
      </c>
      <c r="J74" s="208"/>
      <c r="K74" s="119">
        <v>500</v>
      </c>
      <c r="L74" s="208"/>
      <c r="M74" s="219"/>
      <c r="N74" s="409"/>
      <c r="O74" s="299"/>
      <c r="P74" s="298"/>
      <c r="Q74" s="298"/>
      <c r="R74" s="299"/>
    </row>
    <row r="75" spans="1:18" ht="20" customHeight="1" x14ac:dyDescent="0.2">
      <c r="A75" s="306" t="s">
        <v>283</v>
      </c>
      <c r="B75" s="286" t="s">
        <v>284</v>
      </c>
      <c r="C75" s="432" t="s">
        <v>286</v>
      </c>
      <c r="D75" s="50" t="s">
        <v>287</v>
      </c>
      <c r="E75" s="88" t="s">
        <v>285</v>
      </c>
      <c r="F75" s="361" t="s">
        <v>32</v>
      </c>
      <c r="G75" s="18">
        <v>500</v>
      </c>
      <c r="H75" s="18">
        <v>363</v>
      </c>
      <c r="I75" s="18">
        <v>500</v>
      </c>
      <c r="J75" s="430">
        <f>SUM(I75:I77)</f>
        <v>1500</v>
      </c>
      <c r="K75" s="18"/>
      <c r="L75" s="430">
        <f>J75+SUM(K75:K77)</f>
        <v>1500</v>
      </c>
      <c r="M75" s="219"/>
      <c r="N75" s="409"/>
      <c r="O75" s="153" t="s">
        <v>414</v>
      </c>
      <c r="P75" s="455" t="s">
        <v>417</v>
      </c>
      <c r="Q75" s="432" t="s">
        <v>418</v>
      </c>
      <c r="R75" s="286" t="s">
        <v>419</v>
      </c>
    </row>
    <row r="76" spans="1:18" ht="20" customHeight="1" x14ac:dyDescent="0.2">
      <c r="A76" s="307"/>
      <c r="B76" s="287"/>
      <c r="C76" s="431"/>
      <c r="D76" s="50" t="s">
        <v>288</v>
      </c>
      <c r="E76" s="88" t="s">
        <v>108</v>
      </c>
      <c r="F76" s="362"/>
      <c r="G76" s="18">
        <v>1500</v>
      </c>
      <c r="H76" s="18">
        <v>950</v>
      </c>
      <c r="I76" s="18">
        <v>1000</v>
      </c>
      <c r="J76" s="431"/>
      <c r="K76" s="18"/>
      <c r="L76" s="431"/>
      <c r="M76" s="219"/>
      <c r="N76" s="409"/>
      <c r="O76" s="154" t="s">
        <v>415</v>
      </c>
      <c r="P76" s="456"/>
      <c r="Q76" s="431"/>
      <c r="R76" s="287"/>
    </row>
    <row r="77" spans="1:18" ht="20" customHeight="1" x14ac:dyDescent="0.2">
      <c r="A77" s="307"/>
      <c r="B77" s="287"/>
      <c r="C77" s="431"/>
      <c r="D77" s="50" t="s">
        <v>289</v>
      </c>
      <c r="E77" s="88" t="s">
        <v>102</v>
      </c>
      <c r="F77" s="362"/>
      <c r="G77" s="18">
        <v>1000</v>
      </c>
      <c r="H77" s="18">
        <v>188</v>
      </c>
      <c r="I77" s="18">
        <v>0</v>
      </c>
      <c r="J77" s="431"/>
      <c r="K77" s="18"/>
      <c r="L77" s="431"/>
      <c r="M77" s="219"/>
      <c r="N77" s="409"/>
      <c r="O77" s="154" t="s">
        <v>416</v>
      </c>
      <c r="P77" s="457"/>
      <c r="Q77" s="458"/>
      <c r="R77" s="468"/>
    </row>
    <row r="78" spans="1:18" ht="20" customHeight="1" x14ac:dyDescent="0.2">
      <c r="A78" s="355" t="s">
        <v>52</v>
      </c>
      <c r="B78" s="357" t="s">
        <v>19</v>
      </c>
      <c r="C78" s="357" t="s">
        <v>211</v>
      </c>
      <c r="D78" s="60" t="s">
        <v>208</v>
      </c>
      <c r="E78" s="92" t="s">
        <v>165</v>
      </c>
      <c r="F78" s="359">
        <v>4500</v>
      </c>
      <c r="G78" s="120">
        <v>5000</v>
      </c>
      <c r="H78" s="120">
        <v>1750</v>
      </c>
      <c r="I78" s="120">
        <v>1600</v>
      </c>
      <c r="J78" s="228">
        <f>SUM(I78:I80)</f>
        <v>4400</v>
      </c>
      <c r="K78" s="120"/>
      <c r="L78" s="228">
        <f>J78+SUM(K78:K80)</f>
        <v>5200</v>
      </c>
      <c r="M78" s="219"/>
      <c r="N78" s="409"/>
      <c r="O78" s="417" t="s">
        <v>385</v>
      </c>
      <c r="P78" s="449" t="s">
        <v>301</v>
      </c>
      <c r="Q78" s="452" t="s">
        <v>315</v>
      </c>
      <c r="R78" s="469" t="s">
        <v>316</v>
      </c>
    </row>
    <row r="79" spans="1:18" ht="20" customHeight="1" x14ac:dyDescent="0.2">
      <c r="A79" s="356"/>
      <c r="B79" s="358"/>
      <c r="C79" s="358"/>
      <c r="D79" s="60" t="s">
        <v>209</v>
      </c>
      <c r="E79" s="92" t="s">
        <v>108</v>
      </c>
      <c r="F79" s="360"/>
      <c r="G79" s="120">
        <v>3000</v>
      </c>
      <c r="H79" s="120">
        <v>1000</v>
      </c>
      <c r="I79" s="120">
        <v>1000</v>
      </c>
      <c r="J79" s="229"/>
      <c r="K79" s="120">
        <v>800</v>
      </c>
      <c r="L79" s="229"/>
      <c r="M79" s="219"/>
      <c r="N79" s="409"/>
      <c r="O79" s="418"/>
      <c r="P79" s="450"/>
      <c r="Q79" s="453"/>
      <c r="R79" s="470"/>
    </row>
    <row r="80" spans="1:18" ht="20" customHeight="1" x14ac:dyDescent="0.2">
      <c r="A80" s="356"/>
      <c r="B80" s="358"/>
      <c r="C80" s="358"/>
      <c r="D80" s="60" t="s">
        <v>210</v>
      </c>
      <c r="E80" s="92" t="s">
        <v>18</v>
      </c>
      <c r="F80" s="360"/>
      <c r="G80" s="120">
        <v>2000</v>
      </c>
      <c r="H80" s="120">
        <v>1000</v>
      </c>
      <c r="I80" s="120">
        <v>1800</v>
      </c>
      <c r="J80" s="229"/>
      <c r="K80" s="120"/>
      <c r="L80" s="229"/>
      <c r="M80" s="219"/>
      <c r="N80" s="409"/>
      <c r="O80" s="419"/>
      <c r="P80" s="451"/>
      <c r="Q80" s="454"/>
      <c r="R80" s="471"/>
    </row>
    <row r="81" spans="1:18" ht="20" customHeight="1" x14ac:dyDescent="0.2">
      <c r="A81" s="294" t="s">
        <v>168</v>
      </c>
      <c r="B81" s="282" t="s">
        <v>167</v>
      </c>
      <c r="C81" s="368" t="s">
        <v>174</v>
      </c>
      <c r="D81" s="26" t="s">
        <v>175</v>
      </c>
      <c r="E81" s="93" t="s">
        <v>173</v>
      </c>
      <c r="F81" s="365" t="s">
        <v>32</v>
      </c>
      <c r="G81" s="121">
        <v>1500</v>
      </c>
      <c r="H81" s="121">
        <v>125</v>
      </c>
      <c r="I81" s="121">
        <v>1000</v>
      </c>
      <c r="J81" s="230">
        <f>SUM(I81:I83)</f>
        <v>1500</v>
      </c>
      <c r="K81" s="121"/>
      <c r="L81" s="230">
        <f>J81+SUM(K81:K83)</f>
        <v>1500</v>
      </c>
      <c r="M81" s="219"/>
      <c r="N81" s="409"/>
      <c r="O81" s="282" t="s">
        <v>297</v>
      </c>
      <c r="P81" s="447" t="s">
        <v>299</v>
      </c>
      <c r="Q81" s="472" t="s">
        <v>317</v>
      </c>
      <c r="R81" s="459" t="s">
        <v>302</v>
      </c>
    </row>
    <row r="82" spans="1:18" ht="20" customHeight="1" x14ac:dyDescent="0.2">
      <c r="A82" s="295"/>
      <c r="B82" s="283"/>
      <c r="C82" s="369"/>
      <c r="D82" s="26" t="s">
        <v>176</v>
      </c>
      <c r="E82" s="93" t="s">
        <v>102</v>
      </c>
      <c r="F82" s="366"/>
      <c r="G82" s="121">
        <v>500</v>
      </c>
      <c r="H82" s="121">
        <v>50</v>
      </c>
      <c r="I82" s="121">
        <v>0</v>
      </c>
      <c r="J82" s="231"/>
      <c r="K82" s="121"/>
      <c r="L82" s="231"/>
      <c r="M82" s="219"/>
      <c r="N82" s="409"/>
      <c r="O82" s="283"/>
      <c r="P82" s="447"/>
      <c r="Q82" s="472"/>
      <c r="R82" s="459"/>
    </row>
    <row r="83" spans="1:18" ht="20" customHeight="1" x14ac:dyDescent="0.2">
      <c r="A83" s="363"/>
      <c r="B83" s="364"/>
      <c r="C83" s="370"/>
      <c r="D83" s="26" t="s">
        <v>177</v>
      </c>
      <c r="E83" s="93" t="s">
        <v>106</v>
      </c>
      <c r="F83" s="367"/>
      <c r="G83" s="121">
        <v>1500</v>
      </c>
      <c r="H83" s="121">
        <v>125</v>
      </c>
      <c r="I83" s="121">
        <v>500</v>
      </c>
      <c r="J83" s="232"/>
      <c r="K83" s="121"/>
      <c r="L83" s="232"/>
      <c r="M83" s="219"/>
      <c r="N83" s="409"/>
      <c r="O83" s="364"/>
      <c r="P83" s="447"/>
      <c r="Q83" s="472"/>
      <c r="R83" s="459"/>
    </row>
    <row r="84" spans="1:18" ht="20" customHeight="1" x14ac:dyDescent="0.2">
      <c r="A84" s="306" t="s">
        <v>169</v>
      </c>
      <c r="B84" s="286" t="s">
        <v>171</v>
      </c>
      <c r="C84" s="436" t="s">
        <v>180</v>
      </c>
      <c r="D84" s="27" t="s">
        <v>184</v>
      </c>
      <c r="E84" s="94" t="s">
        <v>29</v>
      </c>
      <c r="F84" s="439" t="s">
        <v>32</v>
      </c>
      <c r="G84" s="122">
        <v>800</v>
      </c>
      <c r="H84" s="122">
        <v>725</v>
      </c>
      <c r="I84" s="122">
        <v>500</v>
      </c>
      <c r="J84" s="233">
        <f>SUM(I84:I85)</f>
        <v>700</v>
      </c>
      <c r="K84" s="122"/>
      <c r="L84" s="233">
        <f>J84+SUM(K84:K85)</f>
        <v>700</v>
      </c>
      <c r="M84" s="219"/>
      <c r="N84" s="409"/>
      <c r="O84" s="416" t="s">
        <v>295</v>
      </c>
      <c r="P84" s="460" t="s">
        <v>303</v>
      </c>
      <c r="Q84" s="473" t="s">
        <v>318</v>
      </c>
      <c r="R84" s="353"/>
    </row>
    <row r="85" spans="1:18" ht="20" customHeight="1" x14ac:dyDescent="0.2">
      <c r="A85" s="307"/>
      <c r="B85" s="287"/>
      <c r="C85" s="437"/>
      <c r="D85" s="27" t="s">
        <v>185</v>
      </c>
      <c r="E85" s="94" t="s">
        <v>183</v>
      </c>
      <c r="F85" s="440"/>
      <c r="G85" s="122">
        <v>400</v>
      </c>
      <c r="H85" s="122">
        <v>325</v>
      </c>
      <c r="I85" s="122">
        <v>200</v>
      </c>
      <c r="J85" s="234"/>
      <c r="K85" s="122"/>
      <c r="L85" s="234"/>
      <c r="M85" s="219"/>
      <c r="N85" s="409"/>
      <c r="O85" s="420"/>
      <c r="P85" s="460"/>
      <c r="Q85" s="473"/>
      <c r="R85" s="353"/>
    </row>
    <row r="86" spans="1:18" ht="20" customHeight="1" x14ac:dyDescent="0.2">
      <c r="A86" s="348" t="s">
        <v>170</v>
      </c>
      <c r="B86" s="350" t="s">
        <v>172</v>
      </c>
      <c r="C86" s="427" t="s">
        <v>181</v>
      </c>
      <c r="D86" s="28" t="s">
        <v>432</v>
      </c>
      <c r="E86" s="95" t="s">
        <v>29</v>
      </c>
      <c r="F86" s="441" t="s">
        <v>32</v>
      </c>
      <c r="G86" s="117">
        <v>5000</v>
      </c>
      <c r="H86" s="117">
        <v>1250</v>
      </c>
      <c r="I86" s="117">
        <v>1250</v>
      </c>
      <c r="J86" s="188">
        <f>SUM(I86:I88)</f>
        <v>1650</v>
      </c>
      <c r="K86" s="117">
        <v>500</v>
      </c>
      <c r="L86" s="188">
        <f>J86+SUM(K86:K88)</f>
        <v>2150</v>
      </c>
      <c r="M86" s="219"/>
      <c r="N86" s="409"/>
      <c r="O86" s="421" t="s">
        <v>296</v>
      </c>
      <c r="P86" s="474"/>
      <c r="Q86" s="475"/>
      <c r="R86" s="476" t="s">
        <v>319</v>
      </c>
    </row>
    <row r="87" spans="1:18" ht="20" customHeight="1" x14ac:dyDescent="0.2">
      <c r="A87" s="349"/>
      <c r="B87" s="351"/>
      <c r="C87" s="428"/>
      <c r="D87" s="28" t="s">
        <v>182</v>
      </c>
      <c r="E87" s="95" t="s">
        <v>173</v>
      </c>
      <c r="F87" s="442"/>
      <c r="G87" s="117">
        <v>1800</v>
      </c>
      <c r="H87" s="117">
        <v>250</v>
      </c>
      <c r="I87" s="117">
        <v>250</v>
      </c>
      <c r="J87" s="189"/>
      <c r="K87" s="117"/>
      <c r="L87" s="189"/>
      <c r="M87" s="219"/>
      <c r="N87" s="409"/>
      <c r="O87" s="422"/>
      <c r="P87" s="474"/>
      <c r="Q87" s="475"/>
      <c r="R87" s="476"/>
    </row>
    <row r="88" spans="1:18" ht="20" customHeight="1" x14ac:dyDescent="0.2">
      <c r="A88" s="384"/>
      <c r="B88" s="379"/>
      <c r="C88" s="429"/>
      <c r="D88" s="28" t="s">
        <v>452</v>
      </c>
      <c r="E88" s="95" t="s">
        <v>183</v>
      </c>
      <c r="F88" s="443"/>
      <c r="G88" s="117">
        <v>1700</v>
      </c>
      <c r="H88" s="117">
        <v>125</v>
      </c>
      <c r="I88" s="117">
        <v>150</v>
      </c>
      <c r="J88" s="190"/>
      <c r="K88" s="117"/>
      <c r="L88" s="190"/>
      <c r="M88" s="219"/>
      <c r="N88" s="409"/>
      <c r="O88" s="423"/>
      <c r="P88" s="474"/>
      <c r="Q88" s="475"/>
      <c r="R88" s="476"/>
    </row>
    <row r="89" spans="1:18" ht="20" customHeight="1" x14ac:dyDescent="0.2">
      <c r="A89" s="292" t="s">
        <v>53</v>
      </c>
      <c r="B89" s="265" t="s">
        <v>20</v>
      </c>
      <c r="C89" s="265" t="s">
        <v>196</v>
      </c>
      <c r="D89" s="8" t="s">
        <v>192</v>
      </c>
      <c r="E89" s="96" t="s">
        <v>29</v>
      </c>
      <c r="F89" s="267">
        <v>1329</v>
      </c>
      <c r="G89" s="123">
        <v>3400</v>
      </c>
      <c r="H89" s="123">
        <v>2000</v>
      </c>
      <c r="I89" s="123">
        <v>750</v>
      </c>
      <c r="J89" s="267">
        <f>SUM(I89:I91)</f>
        <v>1100</v>
      </c>
      <c r="K89" s="123"/>
      <c r="L89" s="267">
        <f>J89+SUM(K89:K91)</f>
        <v>1600</v>
      </c>
      <c r="M89" s="219"/>
      <c r="N89" s="409"/>
      <c r="O89" s="265" t="s">
        <v>321</v>
      </c>
    </row>
    <row r="90" spans="1:18" ht="20" customHeight="1" x14ac:dyDescent="0.2">
      <c r="A90" s="293"/>
      <c r="B90" s="266"/>
      <c r="C90" s="266"/>
      <c r="D90" s="8" t="s">
        <v>193</v>
      </c>
      <c r="E90" s="96" t="s">
        <v>59</v>
      </c>
      <c r="F90" s="268"/>
      <c r="G90" s="123">
        <v>1000</v>
      </c>
      <c r="H90" s="123">
        <v>500</v>
      </c>
      <c r="I90" s="123">
        <v>250</v>
      </c>
      <c r="J90" s="268"/>
      <c r="K90" s="123">
        <v>500</v>
      </c>
      <c r="L90" s="268"/>
      <c r="M90" s="219"/>
      <c r="N90" s="409"/>
      <c r="O90" s="266"/>
    </row>
    <row r="91" spans="1:18" ht="20" customHeight="1" x14ac:dyDescent="0.2">
      <c r="A91" s="293"/>
      <c r="B91" s="266"/>
      <c r="C91" s="266"/>
      <c r="D91" s="8" t="s">
        <v>194</v>
      </c>
      <c r="E91" s="96" t="s">
        <v>189</v>
      </c>
      <c r="F91" s="408"/>
      <c r="G91" s="123">
        <v>1800</v>
      </c>
      <c r="H91" s="123">
        <v>900</v>
      </c>
      <c r="I91" s="123">
        <v>100</v>
      </c>
      <c r="J91" s="268"/>
      <c r="K91" s="123"/>
      <c r="L91" s="268"/>
      <c r="M91" s="219"/>
      <c r="N91" s="409"/>
      <c r="O91" s="266"/>
    </row>
    <row r="92" spans="1:18" ht="20" customHeight="1" x14ac:dyDescent="0.2">
      <c r="A92" s="238" t="s">
        <v>141</v>
      </c>
      <c r="B92" s="343" t="s">
        <v>142</v>
      </c>
      <c r="C92" s="343" t="s">
        <v>143</v>
      </c>
      <c r="D92" s="19" t="s">
        <v>144</v>
      </c>
      <c r="E92" s="97" t="s">
        <v>40</v>
      </c>
      <c r="F92" s="191" t="s">
        <v>32</v>
      </c>
      <c r="G92" s="9">
        <v>1500</v>
      </c>
      <c r="H92" s="9">
        <v>1000</v>
      </c>
      <c r="I92" s="9">
        <v>500</v>
      </c>
      <c r="J92" s="191">
        <f>SUM(I92:I94)</f>
        <v>2000</v>
      </c>
      <c r="K92" s="9"/>
      <c r="L92" s="191">
        <f>J92+SUM(K92:K94)</f>
        <v>2000</v>
      </c>
      <c r="M92" s="219"/>
      <c r="N92" s="409"/>
      <c r="O92" s="410" t="s">
        <v>322</v>
      </c>
    </row>
    <row r="93" spans="1:18" ht="20" customHeight="1" x14ac:dyDescent="0.2">
      <c r="A93" s="239"/>
      <c r="B93" s="344"/>
      <c r="C93" s="344"/>
      <c r="D93" s="19" t="s">
        <v>145</v>
      </c>
      <c r="E93" s="97" t="s">
        <v>148</v>
      </c>
      <c r="F93" s="192"/>
      <c r="G93" s="9">
        <v>2500</v>
      </c>
      <c r="H93" s="9">
        <v>2500</v>
      </c>
      <c r="I93" s="9">
        <v>1500</v>
      </c>
      <c r="J93" s="192"/>
      <c r="K93" s="9"/>
      <c r="L93" s="192"/>
      <c r="M93" s="219"/>
      <c r="N93" s="409"/>
      <c r="O93" s="411"/>
    </row>
    <row r="94" spans="1:18" ht="20" customHeight="1" x14ac:dyDescent="0.2">
      <c r="A94" s="239"/>
      <c r="B94" s="344"/>
      <c r="C94" s="344"/>
      <c r="D94" s="19" t="s">
        <v>146</v>
      </c>
      <c r="E94" s="97" t="s">
        <v>30</v>
      </c>
      <c r="F94" s="192"/>
      <c r="G94" s="9">
        <v>1750</v>
      </c>
      <c r="H94" s="9">
        <v>0</v>
      </c>
      <c r="I94" s="9">
        <v>0</v>
      </c>
      <c r="J94" s="192"/>
      <c r="K94" s="9"/>
      <c r="L94" s="192"/>
      <c r="M94" s="219"/>
      <c r="N94" s="409"/>
      <c r="O94" s="411"/>
    </row>
    <row r="95" spans="1:18" ht="20" customHeight="1" x14ac:dyDescent="0.2">
      <c r="A95" s="30" t="s">
        <v>150</v>
      </c>
      <c r="B95" s="29" t="s">
        <v>149</v>
      </c>
      <c r="C95" s="29" t="s">
        <v>190</v>
      </c>
      <c r="D95" s="29" t="s">
        <v>191</v>
      </c>
      <c r="E95" s="98" t="s">
        <v>108</v>
      </c>
      <c r="F95" s="29" t="s">
        <v>32</v>
      </c>
      <c r="G95" s="140">
        <v>5000</v>
      </c>
      <c r="H95" s="140">
        <v>2000</v>
      </c>
      <c r="I95" s="140">
        <v>1500</v>
      </c>
      <c r="J95" s="140">
        <f>I95</f>
        <v>1500</v>
      </c>
      <c r="K95" s="29">
        <v>600</v>
      </c>
      <c r="L95" s="140">
        <f>J95+K95</f>
        <v>2100</v>
      </c>
      <c r="M95" s="219"/>
      <c r="N95" s="409"/>
      <c r="O95" s="29" t="s">
        <v>320</v>
      </c>
    </row>
    <row r="96" spans="1:18" ht="20" customHeight="1" x14ac:dyDescent="0.2">
      <c r="A96" s="371" t="s">
        <v>54</v>
      </c>
      <c r="B96" s="391" t="s">
        <v>11</v>
      </c>
      <c r="C96" s="392" t="s">
        <v>151</v>
      </c>
      <c r="D96" s="40" t="s">
        <v>264</v>
      </c>
      <c r="E96" s="99" t="s">
        <v>59</v>
      </c>
      <c r="F96" s="444">
        <v>3107</v>
      </c>
      <c r="G96" s="124">
        <v>2500</v>
      </c>
      <c r="H96" s="124">
        <v>500</v>
      </c>
      <c r="I96" s="124">
        <v>500</v>
      </c>
      <c r="J96" s="237">
        <f>SUM(I96:I98)</f>
        <v>2000</v>
      </c>
      <c r="K96" s="124"/>
      <c r="L96" s="237">
        <f>J96+SUM(K96:K98)</f>
        <v>2600</v>
      </c>
      <c r="M96" s="219"/>
      <c r="N96" s="409"/>
      <c r="O96" s="425" t="s">
        <v>333</v>
      </c>
    </row>
    <row r="97" spans="1:15" ht="20" customHeight="1" x14ac:dyDescent="0.2">
      <c r="A97" s="371"/>
      <c r="B97" s="391"/>
      <c r="C97" s="393"/>
      <c r="D97" s="40" t="s">
        <v>152</v>
      </c>
      <c r="E97" s="99" t="s">
        <v>108</v>
      </c>
      <c r="F97" s="445"/>
      <c r="G97" s="124">
        <v>1700</v>
      </c>
      <c r="H97" s="124">
        <v>1000</v>
      </c>
      <c r="I97" s="124">
        <v>500</v>
      </c>
      <c r="J97" s="237"/>
      <c r="K97" s="124"/>
      <c r="L97" s="237"/>
      <c r="M97" s="219"/>
      <c r="N97" s="409"/>
      <c r="O97" s="425"/>
    </row>
    <row r="98" spans="1:15" ht="20" customHeight="1" x14ac:dyDescent="0.2">
      <c r="A98" s="371"/>
      <c r="B98" s="391"/>
      <c r="C98" s="274"/>
      <c r="D98" s="40" t="s">
        <v>153</v>
      </c>
      <c r="E98" s="99" t="s">
        <v>29</v>
      </c>
      <c r="F98" s="446"/>
      <c r="G98" s="124">
        <v>2500</v>
      </c>
      <c r="H98" s="124">
        <v>2000</v>
      </c>
      <c r="I98" s="124">
        <v>1000</v>
      </c>
      <c r="J98" s="237"/>
      <c r="K98" s="124">
        <v>600</v>
      </c>
      <c r="L98" s="237"/>
      <c r="M98" s="219"/>
      <c r="N98" s="409"/>
      <c r="O98" s="425"/>
    </row>
    <row r="99" spans="1:15" ht="20" customHeight="1" x14ac:dyDescent="0.2">
      <c r="A99" s="375" t="s">
        <v>275</v>
      </c>
      <c r="B99" s="372" t="s">
        <v>276</v>
      </c>
      <c r="C99" s="372" t="s">
        <v>277</v>
      </c>
      <c r="D99" s="36" t="s">
        <v>278</v>
      </c>
      <c r="E99" s="100" t="s">
        <v>281</v>
      </c>
      <c r="F99" s="378">
        <v>1500</v>
      </c>
      <c r="G99" s="55">
        <v>1000</v>
      </c>
      <c r="H99" s="55">
        <v>1000</v>
      </c>
      <c r="I99" s="55">
        <v>800</v>
      </c>
      <c r="J99" s="193">
        <f>SUM(I99:I101)</f>
        <v>1500</v>
      </c>
      <c r="K99" s="55"/>
      <c r="L99" s="193">
        <f>J99+SUM(K99:K101)</f>
        <v>1500</v>
      </c>
      <c r="M99" s="219"/>
      <c r="N99" s="409"/>
      <c r="O99" s="198" t="s">
        <v>436</v>
      </c>
    </row>
    <row r="100" spans="1:15" ht="20" customHeight="1" x14ac:dyDescent="0.2">
      <c r="A100" s="376"/>
      <c r="B100" s="373"/>
      <c r="C100" s="373"/>
      <c r="D100" s="36" t="s">
        <v>279</v>
      </c>
      <c r="E100" s="100" t="s">
        <v>282</v>
      </c>
      <c r="F100" s="378"/>
      <c r="G100" s="55">
        <v>1200</v>
      </c>
      <c r="H100" s="55">
        <v>300</v>
      </c>
      <c r="I100" s="55">
        <v>300</v>
      </c>
      <c r="J100" s="194"/>
      <c r="K100" s="55"/>
      <c r="L100" s="194"/>
      <c r="M100" s="219"/>
      <c r="N100" s="409"/>
      <c r="O100" s="199"/>
    </row>
    <row r="101" spans="1:15" ht="20" customHeight="1" x14ac:dyDescent="0.2">
      <c r="A101" s="377"/>
      <c r="B101" s="374"/>
      <c r="C101" s="374"/>
      <c r="D101" s="36" t="s">
        <v>280</v>
      </c>
      <c r="E101" s="100" t="s">
        <v>36</v>
      </c>
      <c r="F101" s="378"/>
      <c r="G101" s="55">
        <v>850</v>
      </c>
      <c r="H101" s="55">
        <v>400</v>
      </c>
      <c r="I101" s="55">
        <v>400</v>
      </c>
      <c r="J101" s="195"/>
      <c r="K101" s="55"/>
      <c r="L101" s="195"/>
      <c r="M101" s="219"/>
      <c r="N101" s="409"/>
      <c r="O101" s="200"/>
    </row>
    <row r="102" spans="1:15" ht="20" customHeight="1" x14ac:dyDescent="0.2">
      <c r="A102" s="51" t="s">
        <v>55</v>
      </c>
      <c r="B102" s="53" t="s">
        <v>16</v>
      </c>
      <c r="C102" s="53" t="s">
        <v>233</v>
      </c>
      <c r="D102" s="57" t="s">
        <v>274</v>
      </c>
      <c r="E102" s="101" t="s">
        <v>59</v>
      </c>
      <c r="F102" s="52">
        <v>1664</v>
      </c>
      <c r="G102" s="125">
        <v>4000</v>
      </c>
      <c r="H102" s="125">
        <v>1200</v>
      </c>
      <c r="I102" s="125">
        <v>1000</v>
      </c>
      <c r="J102" s="52">
        <f>I102</f>
        <v>1000</v>
      </c>
      <c r="K102" s="125">
        <v>700</v>
      </c>
      <c r="L102" s="52">
        <f>J102+K102</f>
        <v>1700</v>
      </c>
      <c r="M102" s="219"/>
      <c r="N102" s="409"/>
      <c r="O102" s="54" t="s">
        <v>386</v>
      </c>
    </row>
    <row r="103" spans="1:15" ht="20" customHeight="1" x14ac:dyDescent="0.2">
      <c r="A103" s="382" t="s">
        <v>160</v>
      </c>
      <c r="B103" s="380" t="s">
        <v>159</v>
      </c>
      <c r="C103" s="380" t="s">
        <v>164</v>
      </c>
      <c r="D103" s="25" t="s">
        <v>161</v>
      </c>
      <c r="E103" s="102" t="s">
        <v>106</v>
      </c>
      <c r="F103" s="220" t="s">
        <v>32</v>
      </c>
      <c r="G103" s="126">
        <v>1400</v>
      </c>
      <c r="H103" s="126">
        <v>1100</v>
      </c>
      <c r="I103" s="126">
        <v>1250</v>
      </c>
      <c r="J103" s="220">
        <f>SUM(I103:I104)</f>
        <v>1500</v>
      </c>
      <c r="K103" s="126"/>
      <c r="L103" s="220">
        <f>J103+SUM(K103:K104)</f>
        <v>2000</v>
      </c>
      <c r="M103" s="219"/>
      <c r="N103" s="409"/>
      <c r="O103" s="412" t="s">
        <v>335</v>
      </c>
    </row>
    <row r="104" spans="1:15" ht="20" customHeight="1" x14ac:dyDescent="0.2">
      <c r="A104" s="383"/>
      <c r="B104" s="381"/>
      <c r="C104" s="381"/>
      <c r="D104" s="25" t="s">
        <v>162</v>
      </c>
      <c r="E104" s="102" t="s">
        <v>108</v>
      </c>
      <c r="F104" s="221"/>
      <c r="G104" s="126">
        <v>1000</v>
      </c>
      <c r="H104" s="126">
        <v>800</v>
      </c>
      <c r="I104" s="126">
        <v>250</v>
      </c>
      <c r="J104" s="221"/>
      <c r="K104" s="126">
        <v>500</v>
      </c>
      <c r="L104" s="221"/>
      <c r="M104" s="219"/>
      <c r="N104" s="409"/>
      <c r="O104" s="413"/>
    </row>
    <row r="105" spans="1:15" ht="20" customHeight="1" x14ac:dyDescent="0.2">
      <c r="A105" s="314">
        <v>18</v>
      </c>
      <c r="B105" s="314" t="s">
        <v>26</v>
      </c>
      <c r="C105" s="314" t="s">
        <v>109</v>
      </c>
      <c r="D105" s="44" t="s">
        <v>110</v>
      </c>
      <c r="E105" s="5" t="s">
        <v>29</v>
      </c>
      <c r="F105" s="311">
        <v>2463</v>
      </c>
      <c r="G105" s="12">
        <v>3000</v>
      </c>
      <c r="H105" s="12">
        <v>2500</v>
      </c>
      <c r="I105" s="12">
        <v>1000</v>
      </c>
      <c r="J105" s="201">
        <f>SUM(I105:I108)</f>
        <v>3500</v>
      </c>
      <c r="K105" s="12">
        <v>500</v>
      </c>
      <c r="L105" s="201">
        <f>J105+SUM(K105:K108)</f>
        <v>5000</v>
      </c>
      <c r="M105" s="394">
        <f>SUM(L105:L127)</f>
        <v>28600</v>
      </c>
      <c r="N105" s="397">
        <f>M105/88647</f>
        <v>0.32262795131250915</v>
      </c>
      <c r="O105" s="311" t="s">
        <v>292</v>
      </c>
    </row>
    <row r="106" spans="1:15" ht="20" customHeight="1" x14ac:dyDescent="0.2">
      <c r="A106" s="345"/>
      <c r="B106" s="345"/>
      <c r="C106" s="345"/>
      <c r="D106" s="44" t="s">
        <v>111</v>
      </c>
      <c r="E106" s="5" t="s">
        <v>105</v>
      </c>
      <c r="F106" s="216"/>
      <c r="G106" s="12">
        <v>2000</v>
      </c>
      <c r="H106" s="12">
        <v>1000</v>
      </c>
      <c r="I106" s="12">
        <v>1000</v>
      </c>
      <c r="J106" s="202"/>
      <c r="K106" s="12">
        <v>1000</v>
      </c>
      <c r="L106" s="202"/>
      <c r="M106" s="395"/>
      <c r="N106" s="398"/>
      <c r="O106" s="216"/>
    </row>
    <row r="107" spans="1:15" ht="20" customHeight="1" x14ac:dyDescent="0.2">
      <c r="A107" s="345"/>
      <c r="B107" s="345"/>
      <c r="C107" s="345"/>
      <c r="D107" s="44" t="s">
        <v>112</v>
      </c>
      <c r="E107" s="5" t="s">
        <v>108</v>
      </c>
      <c r="F107" s="216"/>
      <c r="G107" s="12">
        <v>1000</v>
      </c>
      <c r="H107" s="12">
        <v>500</v>
      </c>
      <c r="I107" s="12">
        <v>500</v>
      </c>
      <c r="J107" s="202"/>
      <c r="K107" s="12"/>
      <c r="L107" s="202"/>
      <c r="M107" s="395"/>
      <c r="N107" s="398"/>
      <c r="O107" s="216"/>
    </row>
    <row r="108" spans="1:15" ht="20" customHeight="1" x14ac:dyDescent="0.2">
      <c r="A108" s="346"/>
      <c r="B108" s="346"/>
      <c r="C108" s="346"/>
      <c r="D108" s="44" t="s">
        <v>113</v>
      </c>
      <c r="E108" s="5" t="s">
        <v>106</v>
      </c>
      <c r="F108" s="352"/>
      <c r="G108" s="12">
        <v>1125</v>
      </c>
      <c r="H108" s="12">
        <v>0</v>
      </c>
      <c r="I108" s="12">
        <v>1000</v>
      </c>
      <c r="J108" s="203"/>
      <c r="K108" s="12"/>
      <c r="L108" s="203"/>
      <c r="M108" s="395"/>
      <c r="N108" s="398"/>
      <c r="O108" s="352"/>
    </row>
    <row r="109" spans="1:15" ht="20" customHeight="1" x14ac:dyDescent="0.2">
      <c r="A109" s="385">
        <v>28</v>
      </c>
      <c r="B109" s="385" t="s">
        <v>25</v>
      </c>
      <c r="C109" s="385" t="s">
        <v>253</v>
      </c>
      <c r="D109" s="33" t="s">
        <v>254</v>
      </c>
      <c r="E109" s="2" t="s">
        <v>108</v>
      </c>
      <c r="F109" s="388">
        <v>3200</v>
      </c>
      <c r="G109" s="127">
        <v>1500</v>
      </c>
      <c r="H109" s="127">
        <v>1200</v>
      </c>
      <c r="I109" s="13">
        <v>1500</v>
      </c>
      <c r="J109" s="433">
        <f>SUM(I109:I113)</f>
        <v>2900</v>
      </c>
      <c r="K109" s="13"/>
      <c r="L109" s="433">
        <f>J109+SUM(K109:K113)</f>
        <v>2900</v>
      </c>
      <c r="M109" s="395"/>
      <c r="N109" s="398"/>
      <c r="O109" s="388" t="s">
        <v>291</v>
      </c>
    </row>
    <row r="110" spans="1:15" ht="20" customHeight="1" x14ac:dyDescent="0.2">
      <c r="A110" s="386"/>
      <c r="B110" s="386"/>
      <c r="C110" s="386"/>
      <c r="D110" s="33" t="s">
        <v>255</v>
      </c>
      <c r="E110" s="2" t="s">
        <v>18</v>
      </c>
      <c r="F110" s="389"/>
      <c r="G110" s="127">
        <v>700</v>
      </c>
      <c r="H110" s="13">
        <v>700</v>
      </c>
      <c r="I110" s="13">
        <v>700</v>
      </c>
      <c r="J110" s="434"/>
      <c r="K110" s="13"/>
      <c r="L110" s="434"/>
      <c r="M110" s="395"/>
      <c r="N110" s="398"/>
      <c r="O110" s="389"/>
    </row>
    <row r="111" spans="1:15" ht="20" customHeight="1" x14ac:dyDescent="0.2">
      <c r="A111" s="386"/>
      <c r="B111" s="386"/>
      <c r="C111" s="386"/>
      <c r="D111" s="33" t="s">
        <v>256</v>
      </c>
      <c r="E111" s="2" t="s">
        <v>245</v>
      </c>
      <c r="F111" s="389"/>
      <c r="G111" s="127">
        <v>300</v>
      </c>
      <c r="H111" s="127">
        <v>0</v>
      </c>
      <c r="I111" s="13">
        <v>300</v>
      </c>
      <c r="J111" s="434"/>
      <c r="K111" s="13"/>
      <c r="L111" s="434"/>
      <c r="M111" s="395"/>
      <c r="N111" s="398"/>
      <c r="O111" s="389"/>
    </row>
    <row r="112" spans="1:15" ht="20" customHeight="1" x14ac:dyDescent="0.2">
      <c r="A112" s="386"/>
      <c r="B112" s="386"/>
      <c r="C112" s="386"/>
      <c r="D112" s="33" t="s">
        <v>257</v>
      </c>
      <c r="E112" s="2" t="s">
        <v>246</v>
      </c>
      <c r="F112" s="389"/>
      <c r="G112" s="127">
        <v>200</v>
      </c>
      <c r="H112" s="13">
        <v>200</v>
      </c>
      <c r="I112" s="13">
        <v>200</v>
      </c>
      <c r="J112" s="434"/>
      <c r="K112" s="13"/>
      <c r="L112" s="434"/>
      <c r="M112" s="395"/>
      <c r="N112" s="398"/>
      <c r="O112" s="389"/>
    </row>
    <row r="113" spans="1:15" ht="20" customHeight="1" x14ac:dyDescent="0.2">
      <c r="A113" s="387"/>
      <c r="B113" s="387"/>
      <c r="C113" s="387"/>
      <c r="D113" s="33" t="s">
        <v>258</v>
      </c>
      <c r="E113" s="2" t="s">
        <v>102</v>
      </c>
      <c r="F113" s="390"/>
      <c r="G113" s="127">
        <v>200</v>
      </c>
      <c r="H113" s="127">
        <v>200</v>
      </c>
      <c r="I113" s="13">
        <v>200</v>
      </c>
      <c r="J113" s="435"/>
      <c r="K113" s="13"/>
      <c r="L113" s="435"/>
      <c r="M113" s="395"/>
      <c r="N113" s="398"/>
      <c r="O113" s="390"/>
    </row>
    <row r="114" spans="1:15" ht="20" customHeight="1" x14ac:dyDescent="0.2">
      <c r="A114" s="240">
        <v>36</v>
      </c>
      <c r="B114" s="240" t="s">
        <v>12</v>
      </c>
      <c r="C114" s="240" t="s">
        <v>94</v>
      </c>
      <c r="D114" s="41" t="s">
        <v>95</v>
      </c>
      <c r="E114" s="3" t="s">
        <v>99</v>
      </c>
      <c r="F114" s="182">
        <v>4050</v>
      </c>
      <c r="G114" s="14">
        <v>1800</v>
      </c>
      <c r="H114" s="14">
        <v>1200</v>
      </c>
      <c r="I114" s="14">
        <v>1500</v>
      </c>
      <c r="J114" s="179">
        <f>SUM(I114:I118)</f>
        <v>4100</v>
      </c>
      <c r="K114" s="14"/>
      <c r="L114" s="179">
        <f>J114+SUM(K114:K118)</f>
        <v>4100</v>
      </c>
      <c r="M114" s="395"/>
      <c r="N114" s="398"/>
      <c r="O114" s="182" t="s">
        <v>398</v>
      </c>
    </row>
    <row r="115" spans="1:15" ht="20" customHeight="1" x14ac:dyDescent="0.2">
      <c r="A115" s="241"/>
      <c r="B115" s="241"/>
      <c r="C115" s="241"/>
      <c r="D115" s="41" t="s">
        <v>96</v>
      </c>
      <c r="E115" s="3" t="s">
        <v>100</v>
      </c>
      <c r="F115" s="183"/>
      <c r="G115" s="14">
        <v>1500</v>
      </c>
      <c r="H115" s="14">
        <v>1100</v>
      </c>
      <c r="I115" s="14">
        <v>700</v>
      </c>
      <c r="J115" s="180"/>
      <c r="K115" s="14"/>
      <c r="L115" s="180"/>
      <c r="M115" s="395"/>
      <c r="N115" s="398"/>
      <c r="O115" s="183"/>
    </row>
    <row r="116" spans="1:15" ht="20" customHeight="1" x14ac:dyDescent="0.2">
      <c r="A116" s="241"/>
      <c r="B116" s="241"/>
      <c r="C116" s="241"/>
      <c r="D116" s="41" t="s">
        <v>97</v>
      </c>
      <c r="E116" s="3" t="s">
        <v>101</v>
      </c>
      <c r="F116" s="183"/>
      <c r="G116" s="14">
        <v>1500</v>
      </c>
      <c r="H116" s="14">
        <v>700</v>
      </c>
      <c r="I116" s="14">
        <v>600</v>
      </c>
      <c r="J116" s="180"/>
      <c r="K116" s="14"/>
      <c r="L116" s="180"/>
      <c r="M116" s="395"/>
      <c r="N116" s="398"/>
      <c r="O116" s="183"/>
    </row>
    <row r="117" spans="1:15" ht="20" customHeight="1" x14ac:dyDescent="0.2">
      <c r="A117" s="241"/>
      <c r="B117" s="241"/>
      <c r="C117" s="241"/>
      <c r="D117" s="41" t="s">
        <v>98</v>
      </c>
      <c r="E117" s="3" t="s">
        <v>29</v>
      </c>
      <c r="F117" s="183"/>
      <c r="G117" s="14">
        <v>1500</v>
      </c>
      <c r="H117" s="14">
        <v>1150</v>
      </c>
      <c r="I117" s="14">
        <v>1100</v>
      </c>
      <c r="J117" s="180"/>
      <c r="K117" s="14"/>
      <c r="L117" s="180"/>
      <c r="M117" s="395"/>
      <c r="N117" s="398"/>
      <c r="O117" s="183"/>
    </row>
    <row r="118" spans="1:15" ht="20" customHeight="1" x14ac:dyDescent="0.2">
      <c r="A118" s="354"/>
      <c r="B118" s="354"/>
      <c r="C118" s="354"/>
      <c r="D118" s="41" t="s">
        <v>103</v>
      </c>
      <c r="E118" s="3" t="s">
        <v>102</v>
      </c>
      <c r="F118" s="184"/>
      <c r="G118" s="14">
        <v>1500</v>
      </c>
      <c r="H118" s="14">
        <v>900</v>
      </c>
      <c r="I118" s="14">
        <v>200</v>
      </c>
      <c r="J118" s="181"/>
      <c r="K118" s="14"/>
      <c r="L118" s="181"/>
      <c r="M118" s="395"/>
      <c r="N118" s="398"/>
      <c r="O118" s="184"/>
    </row>
    <row r="119" spans="1:15" ht="20" customHeight="1" x14ac:dyDescent="0.2">
      <c r="A119" s="353">
        <v>37</v>
      </c>
      <c r="B119" s="353" t="s">
        <v>13</v>
      </c>
      <c r="C119" s="286" t="s">
        <v>91</v>
      </c>
      <c r="D119" s="50" t="s">
        <v>90</v>
      </c>
      <c r="E119" s="4" t="s">
        <v>440</v>
      </c>
      <c r="F119" s="361">
        <v>5650</v>
      </c>
      <c r="G119" s="128">
        <v>5000</v>
      </c>
      <c r="H119" s="128">
        <f>(4000+3800+1000)/3</f>
        <v>2933.3333333333335</v>
      </c>
      <c r="I119" s="18">
        <v>2600</v>
      </c>
      <c r="J119" s="227">
        <f>SUM(I119:I120)</f>
        <v>5800</v>
      </c>
      <c r="K119" s="18"/>
      <c r="L119" s="227">
        <f>J119+SUM(K119:K120)</f>
        <v>6600</v>
      </c>
      <c r="M119" s="395"/>
      <c r="N119" s="398"/>
      <c r="O119" s="174"/>
    </row>
    <row r="120" spans="1:15" ht="20" customHeight="1" x14ac:dyDescent="0.2">
      <c r="A120" s="353"/>
      <c r="B120" s="353"/>
      <c r="C120" s="287"/>
      <c r="D120" s="50" t="s">
        <v>92</v>
      </c>
      <c r="E120" s="4" t="s">
        <v>93</v>
      </c>
      <c r="F120" s="362"/>
      <c r="G120" s="128">
        <v>4000</v>
      </c>
      <c r="H120" s="18">
        <f>(3000+2800+4000)/3</f>
        <v>3266.6666666666665</v>
      </c>
      <c r="I120" s="18">
        <v>3200</v>
      </c>
      <c r="J120" s="227"/>
      <c r="K120" s="18">
        <v>800</v>
      </c>
      <c r="L120" s="227"/>
      <c r="M120" s="395"/>
      <c r="N120" s="398"/>
      <c r="O120" s="175"/>
    </row>
    <row r="121" spans="1:15" ht="20" customHeight="1" x14ac:dyDescent="0.2">
      <c r="A121" s="343">
        <v>41</v>
      </c>
      <c r="B121" s="343" t="s">
        <v>24</v>
      </c>
      <c r="C121" s="343" t="s">
        <v>202</v>
      </c>
      <c r="D121" s="19" t="s">
        <v>203</v>
      </c>
      <c r="E121" s="6" t="s">
        <v>29</v>
      </c>
      <c r="F121" s="191">
        <v>3900</v>
      </c>
      <c r="G121" s="129">
        <v>1000</v>
      </c>
      <c r="H121" s="9">
        <v>1000</v>
      </c>
      <c r="I121" s="9">
        <v>800</v>
      </c>
      <c r="J121" s="176">
        <f>SUM(I121:I125)</f>
        <v>4000</v>
      </c>
      <c r="K121" s="9"/>
      <c r="L121" s="176">
        <f>J121+SUM(K121:K125)</f>
        <v>5000</v>
      </c>
      <c r="M121" s="395"/>
      <c r="N121" s="398"/>
      <c r="O121" s="405"/>
    </row>
    <row r="122" spans="1:15" ht="20" customHeight="1" x14ac:dyDescent="0.2">
      <c r="A122" s="344"/>
      <c r="B122" s="344"/>
      <c r="C122" s="344"/>
      <c r="D122" s="19" t="s">
        <v>204</v>
      </c>
      <c r="E122" s="6" t="s">
        <v>107</v>
      </c>
      <c r="F122" s="192"/>
      <c r="G122" s="129">
        <v>1000</v>
      </c>
      <c r="H122" s="9">
        <v>1000</v>
      </c>
      <c r="I122" s="9">
        <v>800</v>
      </c>
      <c r="J122" s="177"/>
      <c r="K122" s="9"/>
      <c r="L122" s="177"/>
      <c r="M122" s="395"/>
      <c r="N122" s="398"/>
      <c r="O122" s="406"/>
    </row>
    <row r="123" spans="1:15" ht="20" customHeight="1" x14ac:dyDescent="0.2">
      <c r="A123" s="344"/>
      <c r="B123" s="344"/>
      <c r="C123" s="344"/>
      <c r="D123" s="19" t="s">
        <v>205</v>
      </c>
      <c r="E123" s="6" t="s">
        <v>105</v>
      </c>
      <c r="F123" s="192"/>
      <c r="G123" s="129">
        <v>3000</v>
      </c>
      <c r="H123" s="9">
        <v>2000</v>
      </c>
      <c r="I123" s="9">
        <v>700</v>
      </c>
      <c r="J123" s="177"/>
      <c r="K123" s="9">
        <v>1000</v>
      </c>
      <c r="L123" s="177"/>
      <c r="M123" s="395"/>
      <c r="N123" s="398"/>
      <c r="O123" s="406"/>
    </row>
    <row r="124" spans="1:15" ht="20" customHeight="1" x14ac:dyDescent="0.2">
      <c r="A124" s="344"/>
      <c r="B124" s="344"/>
      <c r="C124" s="344"/>
      <c r="D124" s="19" t="s">
        <v>206</v>
      </c>
      <c r="E124" s="6" t="s">
        <v>106</v>
      </c>
      <c r="F124" s="192"/>
      <c r="G124" s="129">
        <v>2000</v>
      </c>
      <c r="H124" s="129">
        <v>1000</v>
      </c>
      <c r="I124" s="9">
        <v>1500</v>
      </c>
      <c r="J124" s="177"/>
      <c r="K124" s="9"/>
      <c r="L124" s="177"/>
      <c r="M124" s="395"/>
      <c r="N124" s="398"/>
      <c r="O124" s="406"/>
    </row>
    <row r="125" spans="1:15" ht="20" customHeight="1" x14ac:dyDescent="0.2">
      <c r="A125" s="344"/>
      <c r="B125" s="344"/>
      <c r="C125" s="344"/>
      <c r="D125" s="19" t="s">
        <v>207</v>
      </c>
      <c r="E125" s="6" t="s">
        <v>102</v>
      </c>
      <c r="F125" s="192"/>
      <c r="G125" s="129">
        <v>1000</v>
      </c>
      <c r="H125" s="129">
        <v>500</v>
      </c>
      <c r="I125" s="9">
        <v>200</v>
      </c>
      <c r="J125" s="178"/>
      <c r="K125" s="9"/>
      <c r="L125" s="178"/>
      <c r="M125" s="395"/>
      <c r="N125" s="398"/>
      <c r="O125" s="407"/>
    </row>
    <row r="126" spans="1:15" ht="20" customHeight="1" x14ac:dyDescent="0.2">
      <c r="A126" s="210">
        <v>45</v>
      </c>
      <c r="B126" s="210" t="s">
        <v>14</v>
      </c>
      <c r="C126" s="210" t="s">
        <v>265</v>
      </c>
      <c r="D126" s="34" t="s">
        <v>266</v>
      </c>
      <c r="E126" s="7" t="s">
        <v>29</v>
      </c>
      <c r="F126" s="196">
        <v>3000</v>
      </c>
      <c r="G126" s="32">
        <v>3500</v>
      </c>
      <c r="H126" s="32">
        <v>2500</v>
      </c>
      <c r="I126" s="32">
        <v>2500</v>
      </c>
      <c r="J126" s="400">
        <f>SUM(I126:I127)</f>
        <v>3500</v>
      </c>
      <c r="K126" s="32">
        <v>1000</v>
      </c>
      <c r="L126" s="400">
        <f>J126+SUM(K126:K127)</f>
        <v>5000</v>
      </c>
      <c r="M126" s="395"/>
      <c r="N126" s="398"/>
      <c r="O126" s="196" t="s">
        <v>332</v>
      </c>
    </row>
    <row r="127" spans="1:15" ht="20" customHeight="1" x14ac:dyDescent="0.2">
      <c r="A127" s="211"/>
      <c r="B127" s="211"/>
      <c r="C127" s="211"/>
      <c r="D127" s="34" t="s">
        <v>267</v>
      </c>
      <c r="E127" s="7" t="s">
        <v>268</v>
      </c>
      <c r="F127" s="197"/>
      <c r="G127" s="32">
        <v>2331</v>
      </c>
      <c r="H127" s="32">
        <v>1000</v>
      </c>
      <c r="I127" s="32">
        <v>1000</v>
      </c>
      <c r="J127" s="401"/>
      <c r="K127" s="32">
        <v>500</v>
      </c>
      <c r="L127" s="401"/>
      <c r="M127" s="396"/>
      <c r="N127" s="399"/>
      <c r="O127" s="197"/>
    </row>
    <row r="128" spans="1:15" ht="20" customHeight="1" x14ac:dyDescent="0.2">
      <c r="A128" s="333" t="s">
        <v>34</v>
      </c>
      <c r="B128" s="333" t="s">
        <v>15</v>
      </c>
      <c r="C128" s="333" t="s">
        <v>82</v>
      </c>
      <c r="D128" s="49" t="s">
        <v>73</v>
      </c>
      <c r="E128" s="103" t="s">
        <v>22</v>
      </c>
      <c r="F128" s="130">
        <v>3500</v>
      </c>
      <c r="G128" s="131">
        <v>3500</v>
      </c>
      <c r="H128" s="336">
        <f>SUM(G128:G135)</f>
        <v>35000</v>
      </c>
      <c r="I128" s="130">
        <v>3000</v>
      </c>
      <c r="J128" s="337">
        <f>SUM(I128:I135)</f>
        <v>21549</v>
      </c>
      <c r="K128" s="130">
        <v>0</v>
      </c>
      <c r="L128" s="49">
        <f>I128+K128</f>
        <v>3000</v>
      </c>
      <c r="M128" s="340">
        <f>SUM(L128:L135)</f>
        <v>21549</v>
      </c>
      <c r="N128" s="185">
        <f>J128/88647</f>
        <v>0.24308775254661749</v>
      </c>
      <c r="O128" s="171"/>
    </row>
    <row r="129" spans="1:15" ht="20" customHeight="1" x14ac:dyDescent="0.2">
      <c r="A129" s="334"/>
      <c r="B129" s="334"/>
      <c r="C129" s="334"/>
      <c r="D129" s="49" t="s">
        <v>74</v>
      </c>
      <c r="E129" s="104" t="s">
        <v>83</v>
      </c>
      <c r="F129" s="130">
        <v>1926</v>
      </c>
      <c r="G129" s="132">
        <v>3000</v>
      </c>
      <c r="H129" s="336"/>
      <c r="I129" s="130">
        <v>1000</v>
      </c>
      <c r="J129" s="338"/>
      <c r="K129" s="130">
        <v>0</v>
      </c>
      <c r="L129" s="49">
        <f t="shared" ref="L129:L135" si="0">I129+K129</f>
        <v>1000</v>
      </c>
      <c r="M129" s="341"/>
      <c r="N129" s="186"/>
      <c r="O129" s="172"/>
    </row>
    <row r="130" spans="1:15" ht="26" customHeight="1" x14ac:dyDescent="0.2">
      <c r="A130" s="334"/>
      <c r="B130" s="334"/>
      <c r="C130" s="334"/>
      <c r="D130" s="49" t="s">
        <v>75</v>
      </c>
      <c r="E130" s="104" t="s">
        <v>84</v>
      </c>
      <c r="F130" s="130">
        <v>1900</v>
      </c>
      <c r="G130" s="132">
        <v>4000</v>
      </c>
      <c r="H130" s="336"/>
      <c r="I130" s="130">
        <v>1954</v>
      </c>
      <c r="J130" s="338"/>
      <c r="K130" s="130">
        <v>0</v>
      </c>
      <c r="L130" s="49">
        <f t="shared" si="0"/>
        <v>1954</v>
      </c>
      <c r="M130" s="341"/>
      <c r="N130" s="186"/>
      <c r="O130" s="172"/>
    </row>
    <row r="131" spans="1:15" ht="30" customHeight="1" x14ac:dyDescent="0.2">
      <c r="A131" s="334"/>
      <c r="B131" s="334"/>
      <c r="C131" s="334"/>
      <c r="D131" s="49" t="s">
        <v>76</v>
      </c>
      <c r="E131" s="103" t="s">
        <v>23</v>
      </c>
      <c r="F131" s="130">
        <v>1500</v>
      </c>
      <c r="G131" s="133">
        <v>3000</v>
      </c>
      <c r="H131" s="336"/>
      <c r="I131" s="130">
        <v>2641</v>
      </c>
      <c r="J131" s="338"/>
      <c r="K131" s="130">
        <v>0</v>
      </c>
      <c r="L131" s="49">
        <f t="shared" si="0"/>
        <v>2641</v>
      </c>
      <c r="M131" s="341"/>
      <c r="N131" s="186"/>
      <c r="O131" s="172"/>
    </row>
    <row r="132" spans="1:15" ht="20" customHeight="1" x14ac:dyDescent="0.2">
      <c r="A132" s="334"/>
      <c r="B132" s="334"/>
      <c r="C132" s="334"/>
      <c r="D132" s="49" t="s">
        <v>77</v>
      </c>
      <c r="E132" s="103" t="s">
        <v>85</v>
      </c>
      <c r="F132" s="130">
        <v>5249</v>
      </c>
      <c r="G132" s="132">
        <v>7000</v>
      </c>
      <c r="H132" s="336"/>
      <c r="I132" s="130">
        <v>4500</v>
      </c>
      <c r="J132" s="338"/>
      <c r="K132" s="130">
        <v>0</v>
      </c>
      <c r="L132" s="49">
        <f t="shared" si="0"/>
        <v>4500</v>
      </c>
      <c r="M132" s="341"/>
      <c r="N132" s="186"/>
      <c r="O132" s="172"/>
    </row>
    <row r="133" spans="1:15" ht="20" customHeight="1" x14ac:dyDescent="0.2">
      <c r="A133" s="334"/>
      <c r="B133" s="334"/>
      <c r="C133" s="334"/>
      <c r="D133" s="49" t="s">
        <v>78</v>
      </c>
      <c r="E133" s="104" t="s">
        <v>86</v>
      </c>
      <c r="F133" s="130">
        <v>1500</v>
      </c>
      <c r="G133" s="132">
        <v>3000</v>
      </c>
      <c r="H133" s="336"/>
      <c r="I133" s="130">
        <v>2000</v>
      </c>
      <c r="J133" s="338"/>
      <c r="K133" s="130">
        <v>0</v>
      </c>
      <c r="L133" s="49">
        <f t="shared" si="0"/>
        <v>2000</v>
      </c>
      <c r="M133" s="341"/>
      <c r="N133" s="186"/>
      <c r="O133" s="172"/>
    </row>
    <row r="134" spans="1:15" ht="20" customHeight="1" x14ac:dyDescent="0.2">
      <c r="A134" s="334"/>
      <c r="B134" s="334"/>
      <c r="C134" s="334"/>
      <c r="D134" s="49" t="s">
        <v>79</v>
      </c>
      <c r="E134" s="104" t="s">
        <v>87</v>
      </c>
      <c r="F134" s="49">
        <v>3000</v>
      </c>
      <c r="G134" s="132">
        <v>8000</v>
      </c>
      <c r="H134" s="336"/>
      <c r="I134" s="49">
        <v>4500</v>
      </c>
      <c r="J134" s="338"/>
      <c r="K134" s="49">
        <v>0</v>
      </c>
      <c r="L134" s="49">
        <f t="shared" si="0"/>
        <v>4500</v>
      </c>
      <c r="M134" s="341"/>
      <c r="N134" s="186"/>
      <c r="O134" s="172"/>
    </row>
    <row r="135" spans="1:15" ht="20" customHeight="1" x14ac:dyDescent="0.2">
      <c r="A135" s="334"/>
      <c r="B135" s="334"/>
      <c r="C135" s="334"/>
      <c r="D135" s="49" t="s">
        <v>80</v>
      </c>
      <c r="E135" s="103" t="s">
        <v>88</v>
      </c>
      <c r="F135" s="134">
        <v>1925</v>
      </c>
      <c r="G135" s="132">
        <v>3500</v>
      </c>
      <c r="H135" s="336"/>
      <c r="I135" s="134">
        <v>1954</v>
      </c>
      <c r="J135" s="339"/>
      <c r="K135" s="134">
        <v>0</v>
      </c>
      <c r="L135" s="49">
        <f t="shared" si="0"/>
        <v>1954</v>
      </c>
      <c r="M135" s="342"/>
      <c r="N135" s="187"/>
      <c r="O135" s="172"/>
    </row>
    <row r="136" spans="1:15" ht="20" customHeight="1" x14ac:dyDescent="0.2">
      <c r="A136" s="335"/>
      <c r="B136" s="335"/>
      <c r="C136" s="335"/>
      <c r="D136" s="21" t="s">
        <v>81</v>
      </c>
      <c r="E136" s="105" t="s">
        <v>89</v>
      </c>
      <c r="F136" s="20" t="s">
        <v>32</v>
      </c>
      <c r="G136" s="20">
        <v>10000</v>
      </c>
      <c r="H136" s="37">
        <f>G136</f>
        <v>10000</v>
      </c>
      <c r="I136" s="20">
        <v>5500</v>
      </c>
      <c r="J136" s="20">
        <f>I136</f>
        <v>5500</v>
      </c>
      <c r="K136" s="20">
        <v>0</v>
      </c>
      <c r="L136" s="21">
        <v>5500</v>
      </c>
      <c r="M136" s="68" t="s">
        <v>32</v>
      </c>
      <c r="N136" s="69" t="s">
        <v>32</v>
      </c>
      <c r="O136" s="173"/>
    </row>
    <row r="137" spans="1:15" x14ac:dyDescent="0.2">
      <c r="E137" s="106"/>
    </row>
    <row r="138" spans="1:15" x14ac:dyDescent="0.2">
      <c r="F138" s="141"/>
    </row>
    <row r="139" spans="1:15" x14ac:dyDescent="0.2">
      <c r="B139" s="73" t="s">
        <v>446</v>
      </c>
    </row>
    <row r="140" spans="1:15" ht="48" x14ac:dyDescent="0.2">
      <c r="B140" s="142" t="s">
        <v>420</v>
      </c>
      <c r="C140" s="150" t="s">
        <v>447</v>
      </c>
    </row>
    <row r="141" spans="1:15" ht="16" x14ac:dyDescent="0.2">
      <c r="B141" s="143" t="s">
        <v>426</v>
      </c>
      <c r="C141" s="150" t="s">
        <v>448</v>
      </c>
    </row>
    <row r="142" spans="1:15" ht="112" x14ac:dyDescent="0.2">
      <c r="B142" s="144" t="s">
        <v>425</v>
      </c>
      <c r="C142" s="150" t="s">
        <v>449</v>
      </c>
    </row>
    <row r="143" spans="1:15" ht="32" x14ac:dyDescent="0.2">
      <c r="B143" s="151" t="s">
        <v>424</v>
      </c>
      <c r="C143" s="150" t="s">
        <v>451</v>
      </c>
    </row>
    <row r="144" spans="1:15" ht="102" customHeight="1" x14ac:dyDescent="0.2">
      <c r="B144" s="145" t="s">
        <v>421</v>
      </c>
      <c r="C144" s="150" t="s">
        <v>450</v>
      </c>
    </row>
    <row r="145" spans="2:4" ht="58" customHeight="1" x14ac:dyDescent="0.2">
      <c r="B145" s="146" t="s">
        <v>427</v>
      </c>
      <c r="C145" s="150" t="s">
        <v>442</v>
      </c>
    </row>
    <row r="146" spans="2:4" ht="63" customHeight="1" x14ac:dyDescent="0.2">
      <c r="B146" s="147" t="s">
        <v>422</v>
      </c>
      <c r="C146" s="150" t="s">
        <v>443</v>
      </c>
    </row>
    <row r="147" spans="2:4" ht="60" x14ac:dyDescent="0.2">
      <c r="B147" s="148" t="s">
        <v>423</v>
      </c>
      <c r="C147" s="150" t="s">
        <v>428</v>
      </c>
      <c r="D147" s="149" t="s">
        <v>439</v>
      </c>
    </row>
    <row r="148" spans="2:4" ht="14" customHeight="1" x14ac:dyDescent="0.2">
      <c r="B148"/>
      <c r="C148"/>
    </row>
    <row r="149" spans="2:4" ht="39" customHeight="1" x14ac:dyDescent="0.2">
      <c r="B149" s="141">
        <f>I36+I49+I54+I58+I60+I66+I73+I80+I83+I103+I108+I110+I114+I124</f>
        <v>13948</v>
      </c>
      <c r="C149" s="149" t="s">
        <v>429</v>
      </c>
    </row>
    <row r="150" spans="2:4" ht="34" customHeight="1" x14ac:dyDescent="0.2">
      <c r="B150" s="152">
        <f>J33+J37+J39+J42+I46+J51+J56+J62+J63+J89+J92+J92+J98+J105+J114+I123</f>
        <v>22398</v>
      </c>
      <c r="C150" s="149" t="s">
        <v>430</v>
      </c>
    </row>
    <row r="151" spans="2:4" ht="82" customHeight="1" x14ac:dyDescent="0.2">
      <c r="B151" s="149" t="s">
        <v>438</v>
      </c>
    </row>
    <row r="152" spans="2:4" ht="14" customHeight="1" x14ac:dyDescent="0.2">
      <c r="B152" s="149"/>
    </row>
  </sheetData>
  <autoFilter ref="A2:N104" xr:uid="{CFD6202D-5262-5A49-BC68-E47296514F10}">
    <filterColumn colId="12" showButton="0"/>
  </autoFilter>
  <mergeCells count="266">
    <mergeCell ref="P81:P83"/>
    <mergeCell ref="Q81:Q83"/>
    <mergeCell ref="R81:R83"/>
    <mergeCell ref="P84:P85"/>
    <mergeCell ref="Q84:Q85"/>
    <mergeCell ref="R84:R85"/>
    <mergeCell ref="P86:P88"/>
    <mergeCell ref="Q86:Q88"/>
    <mergeCell ref="R86:R88"/>
    <mergeCell ref="P65:P67"/>
    <mergeCell ref="Q65:Q67"/>
    <mergeCell ref="P78:P80"/>
    <mergeCell ref="Q78:Q80"/>
    <mergeCell ref="P75:P77"/>
    <mergeCell ref="Q75:Q77"/>
    <mergeCell ref="R65:R67"/>
    <mergeCell ref="P68:P70"/>
    <mergeCell ref="Q68:Q70"/>
    <mergeCell ref="R68:R70"/>
    <mergeCell ref="P71:P72"/>
    <mergeCell ref="Q71:Q72"/>
    <mergeCell ref="R71:R72"/>
    <mergeCell ref="P73:P74"/>
    <mergeCell ref="Q73:Q74"/>
    <mergeCell ref="R73:R74"/>
    <mergeCell ref="R75:R77"/>
    <mergeCell ref="R78:R80"/>
    <mergeCell ref="C119:C120"/>
    <mergeCell ref="F119:F120"/>
    <mergeCell ref="O59:O61"/>
    <mergeCell ref="O96:O98"/>
    <mergeCell ref="O63:O64"/>
    <mergeCell ref="O109:O113"/>
    <mergeCell ref="O105:O108"/>
    <mergeCell ref="J71:J72"/>
    <mergeCell ref="C86:C88"/>
    <mergeCell ref="J75:J77"/>
    <mergeCell ref="L75:L77"/>
    <mergeCell ref="L89:L91"/>
    <mergeCell ref="F75:F77"/>
    <mergeCell ref="C75:C77"/>
    <mergeCell ref="J109:J113"/>
    <mergeCell ref="L109:L113"/>
    <mergeCell ref="C84:C85"/>
    <mergeCell ref="O73:O74"/>
    <mergeCell ref="J84:J85"/>
    <mergeCell ref="F92:F94"/>
    <mergeCell ref="F84:F85"/>
    <mergeCell ref="F86:F88"/>
    <mergeCell ref="J78:J80"/>
    <mergeCell ref="F96:F98"/>
    <mergeCell ref="F126:F127"/>
    <mergeCell ref="M105:M127"/>
    <mergeCell ref="N105:N127"/>
    <mergeCell ref="J126:J127"/>
    <mergeCell ref="L126:L127"/>
    <mergeCell ref="O71:O72"/>
    <mergeCell ref="F114:F118"/>
    <mergeCell ref="F43:F45"/>
    <mergeCell ref="J43:J45"/>
    <mergeCell ref="L43:L45"/>
    <mergeCell ref="O121:O125"/>
    <mergeCell ref="J56:J58"/>
    <mergeCell ref="F89:F91"/>
    <mergeCell ref="N33:N104"/>
    <mergeCell ref="O46:O47"/>
    <mergeCell ref="O51:O52"/>
    <mergeCell ref="O92:O94"/>
    <mergeCell ref="O103:O104"/>
    <mergeCell ref="O65:O67"/>
    <mergeCell ref="O68:O70"/>
    <mergeCell ref="O81:O83"/>
    <mergeCell ref="O78:O80"/>
    <mergeCell ref="O84:O85"/>
    <mergeCell ref="O86:O88"/>
    <mergeCell ref="A96:A98"/>
    <mergeCell ref="L103:L104"/>
    <mergeCell ref="F103:F104"/>
    <mergeCell ref="C99:C101"/>
    <mergeCell ref="B99:B101"/>
    <mergeCell ref="A99:A101"/>
    <mergeCell ref="F99:F101"/>
    <mergeCell ref="C114:C118"/>
    <mergeCell ref="B86:B88"/>
    <mergeCell ref="C103:C104"/>
    <mergeCell ref="B103:B104"/>
    <mergeCell ref="A103:A104"/>
    <mergeCell ref="A86:A88"/>
    <mergeCell ref="A109:A113"/>
    <mergeCell ref="B109:B113"/>
    <mergeCell ref="C109:C113"/>
    <mergeCell ref="F109:F113"/>
    <mergeCell ref="B92:B94"/>
    <mergeCell ref="B96:B98"/>
    <mergeCell ref="J86:J88"/>
    <mergeCell ref="J92:J94"/>
    <mergeCell ref="J96:J98"/>
    <mergeCell ref="C96:C98"/>
    <mergeCell ref="C92:C94"/>
    <mergeCell ref="A78:A80"/>
    <mergeCell ref="B78:B80"/>
    <mergeCell ref="C78:C80"/>
    <mergeCell ref="F78:F80"/>
    <mergeCell ref="F68:F70"/>
    <mergeCell ref="B68:B70"/>
    <mergeCell ref="A68:A70"/>
    <mergeCell ref="C68:C70"/>
    <mergeCell ref="A81:A83"/>
    <mergeCell ref="B81:B83"/>
    <mergeCell ref="F81:F83"/>
    <mergeCell ref="C81:C83"/>
    <mergeCell ref="C71:C72"/>
    <mergeCell ref="A1:O1"/>
    <mergeCell ref="A128:A136"/>
    <mergeCell ref="B128:B136"/>
    <mergeCell ref="C128:C136"/>
    <mergeCell ref="H128:H135"/>
    <mergeCell ref="J128:J135"/>
    <mergeCell ref="M128:M135"/>
    <mergeCell ref="J119:J120"/>
    <mergeCell ref="L119:L120"/>
    <mergeCell ref="A121:A125"/>
    <mergeCell ref="B121:B125"/>
    <mergeCell ref="C121:C125"/>
    <mergeCell ref="F121:F125"/>
    <mergeCell ref="A105:A108"/>
    <mergeCell ref="O39:O41"/>
    <mergeCell ref="A71:A72"/>
    <mergeCell ref="B71:B72"/>
    <mergeCell ref="B105:B108"/>
    <mergeCell ref="C105:C108"/>
    <mergeCell ref="F105:F108"/>
    <mergeCell ref="A119:A120"/>
    <mergeCell ref="B119:B120"/>
    <mergeCell ref="A114:A118"/>
    <mergeCell ref="B114:B118"/>
    <mergeCell ref="J51:J52"/>
    <mergeCell ref="J53:J55"/>
    <mergeCell ref="F33:F34"/>
    <mergeCell ref="F37:F38"/>
    <mergeCell ref="A33:A34"/>
    <mergeCell ref="A37:A38"/>
    <mergeCell ref="B37:B38"/>
    <mergeCell ref="C37:C38"/>
    <mergeCell ref="F39:F41"/>
    <mergeCell ref="A35:A36"/>
    <mergeCell ref="C33:C34"/>
    <mergeCell ref="B33:B34"/>
    <mergeCell ref="B35:B36"/>
    <mergeCell ref="A43:A45"/>
    <mergeCell ref="B43:B45"/>
    <mergeCell ref="C43:C45"/>
    <mergeCell ref="J37:J38"/>
    <mergeCell ref="A39:A41"/>
    <mergeCell ref="B39:B41"/>
    <mergeCell ref="C39:C41"/>
    <mergeCell ref="F49:F50"/>
    <mergeCell ref="F51:F52"/>
    <mergeCell ref="F35:F36"/>
    <mergeCell ref="J35:J36"/>
    <mergeCell ref="L46:L47"/>
    <mergeCell ref="L51:L52"/>
    <mergeCell ref="A89:A91"/>
    <mergeCell ref="F56:F58"/>
    <mergeCell ref="A65:A67"/>
    <mergeCell ref="B65:B67"/>
    <mergeCell ref="A73:A74"/>
    <mergeCell ref="C73:C74"/>
    <mergeCell ref="B73:B74"/>
    <mergeCell ref="C63:C64"/>
    <mergeCell ref="F63:F64"/>
    <mergeCell ref="F71:F72"/>
    <mergeCell ref="C89:C91"/>
    <mergeCell ref="B89:B91"/>
    <mergeCell ref="A63:A64"/>
    <mergeCell ref="A56:A58"/>
    <mergeCell ref="A75:A77"/>
    <mergeCell ref="B75:B77"/>
    <mergeCell ref="A84:A85"/>
    <mergeCell ref="B46:B47"/>
    <mergeCell ref="C53:C55"/>
    <mergeCell ref="F53:F55"/>
    <mergeCell ref="J46:J47"/>
    <mergeCell ref="A46:A47"/>
    <mergeCell ref="L35:L36"/>
    <mergeCell ref="O35:O36"/>
    <mergeCell ref="C35:C36"/>
    <mergeCell ref="O53:O55"/>
    <mergeCell ref="B63:B64"/>
    <mergeCell ref="O89:O91"/>
    <mergeCell ref="J89:J91"/>
    <mergeCell ref="L71:L72"/>
    <mergeCell ref="O56:O58"/>
    <mergeCell ref="O43:O45"/>
    <mergeCell ref="C49:C50"/>
    <mergeCell ref="L73:L74"/>
    <mergeCell ref="F59:F61"/>
    <mergeCell ref="F46:F47"/>
    <mergeCell ref="C46:C47"/>
    <mergeCell ref="J65:J67"/>
    <mergeCell ref="J68:J70"/>
    <mergeCell ref="J39:J41"/>
    <mergeCell ref="L39:L41"/>
    <mergeCell ref="C65:C67"/>
    <mergeCell ref="F65:F67"/>
    <mergeCell ref="B84:B85"/>
    <mergeCell ref="J59:J61"/>
    <mergeCell ref="J81:J83"/>
    <mergeCell ref="B56:B58"/>
    <mergeCell ref="C56:C58"/>
    <mergeCell ref="C59:C61"/>
    <mergeCell ref="B59:B61"/>
    <mergeCell ref="A59:A61"/>
    <mergeCell ref="A53:A55"/>
    <mergeCell ref="B53:B55"/>
    <mergeCell ref="A51:A52"/>
    <mergeCell ref="B51:B52"/>
    <mergeCell ref="C51:C52"/>
    <mergeCell ref="A126:A127"/>
    <mergeCell ref="B126:B127"/>
    <mergeCell ref="C126:C127"/>
    <mergeCell ref="M2:N2"/>
    <mergeCell ref="B49:B50"/>
    <mergeCell ref="A49:A50"/>
    <mergeCell ref="L33:L34"/>
    <mergeCell ref="L37:L38"/>
    <mergeCell ref="L49:L50"/>
    <mergeCell ref="M33:M104"/>
    <mergeCell ref="J103:J104"/>
    <mergeCell ref="L53:L55"/>
    <mergeCell ref="L56:L58"/>
    <mergeCell ref="L59:L61"/>
    <mergeCell ref="L65:L67"/>
    <mergeCell ref="L68:L70"/>
    <mergeCell ref="L78:L80"/>
    <mergeCell ref="L81:L83"/>
    <mergeCell ref="L84:L85"/>
    <mergeCell ref="J33:J34"/>
    <mergeCell ref="J49:J50"/>
    <mergeCell ref="F73:F74"/>
    <mergeCell ref="L96:L98"/>
    <mergeCell ref="A92:A94"/>
    <mergeCell ref="M3:M27"/>
    <mergeCell ref="N3:N27"/>
    <mergeCell ref="J63:J64"/>
    <mergeCell ref="L63:L64"/>
    <mergeCell ref="O128:O136"/>
    <mergeCell ref="O119:O120"/>
    <mergeCell ref="J121:J125"/>
    <mergeCell ref="L121:L125"/>
    <mergeCell ref="J114:J118"/>
    <mergeCell ref="L114:L118"/>
    <mergeCell ref="O114:O118"/>
    <mergeCell ref="N128:N135"/>
    <mergeCell ref="L86:L88"/>
    <mergeCell ref="L92:L94"/>
    <mergeCell ref="L99:L101"/>
    <mergeCell ref="J99:J101"/>
    <mergeCell ref="O126:O127"/>
    <mergeCell ref="O99:O101"/>
    <mergeCell ref="J105:J108"/>
    <mergeCell ref="L105:L108"/>
    <mergeCell ref="O33:O34"/>
    <mergeCell ref="O49:O50"/>
    <mergeCell ref="J73:J74"/>
    <mergeCell ref="O37:O38"/>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ANS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2020-03-27T10:41:18Z</dcterms:created>
  <dcterms:modified xsi:type="dcterms:W3CDTF">2021-09-03T13:30:33Z</dcterms:modified>
</cp:coreProperties>
</file>